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 activeTab="3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U11" sheetId="12" r:id="rId8"/>
    <sheet name="chlapci U11" sheetId="7" r:id="rId9"/>
    <sheet name="dívky U11" sheetId="8" r:id="rId10"/>
    <sheet name="holky" sheetId="9" r:id="rId11"/>
    <sheet name="kluci" sheetId="10" r:id="rId12"/>
  </sheets>
  <definedNames>
    <definedName name="_xlnm._FilterDatabase" localSheetId="9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10" hidden="1">holky!$A$1:$F$65</definedName>
    <definedName name="_xlnm._FilterDatabase" localSheetId="8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1" hidden="1">kluci!$A$1:$F$251</definedName>
    <definedName name="_xlnm._FilterDatabase" localSheetId="7" hidden="1">'U11'!$B$3:$H$4</definedName>
  </definedNames>
  <calcPr calcId="144525"/>
</workbook>
</file>

<file path=xl/calcChain.xml><?xml version="1.0" encoding="utf-8"?>
<calcChain xmlns="http://schemas.openxmlformats.org/spreadsheetml/2006/main">
  <c r="P71" i="3" l="1"/>
  <c r="D71" i="3"/>
  <c r="E71" i="3"/>
  <c r="F71" i="3"/>
  <c r="G71" i="3"/>
  <c r="H71" i="3"/>
  <c r="D72" i="3"/>
  <c r="E72" i="3"/>
  <c r="F72" i="3"/>
  <c r="G72" i="3"/>
  <c r="H72" i="3"/>
  <c r="D73" i="3"/>
  <c r="E73" i="3"/>
  <c r="F73" i="3"/>
  <c r="G73" i="3"/>
  <c r="H73" i="3"/>
  <c r="P68" i="3"/>
  <c r="P69" i="3"/>
  <c r="P61" i="3"/>
  <c r="P70" i="3"/>
  <c r="P72" i="3"/>
  <c r="P73" i="3"/>
  <c r="D68" i="3"/>
  <c r="E68" i="3"/>
  <c r="F68" i="3"/>
  <c r="G68" i="3"/>
  <c r="H68" i="3"/>
  <c r="D69" i="3"/>
  <c r="E69" i="3"/>
  <c r="F69" i="3"/>
  <c r="G69" i="3"/>
  <c r="H69" i="3"/>
  <c r="D61" i="3"/>
  <c r="E61" i="3"/>
  <c r="F61" i="3"/>
  <c r="G61" i="3"/>
  <c r="H61" i="3"/>
  <c r="D70" i="3"/>
  <c r="E70" i="3"/>
  <c r="F70" i="3"/>
  <c r="G70" i="3"/>
  <c r="H70" i="3"/>
  <c r="P40" i="3"/>
  <c r="D40" i="3"/>
  <c r="E40" i="3"/>
  <c r="F40" i="3"/>
  <c r="G40" i="3"/>
  <c r="H40" i="3"/>
  <c r="P57" i="12"/>
  <c r="H57" i="12"/>
  <c r="G57" i="12"/>
  <c r="F57" i="12"/>
  <c r="E57" i="12"/>
  <c r="D57" i="12"/>
  <c r="P56" i="12"/>
  <c r="H56" i="12"/>
  <c r="G56" i="12"/>
  <c r="F56" i="12"/>
  <c r="E56" i="12"/>
  <c r="D56" i="12"/>
  <c r="P55" i="12"/>
  <c r="H55" i="12"/>
  <c r="G55" i="12"/>
  <c r="F55" i="12"/>
  <c r="E55" i="12"/>
  <c r="D55" i="12"/>
  <c r="P54" i="12"/>
  <c r="H54" i="12"/>
  <c r="G54" i="12"/>
  <c r="F54" i="12"/>
  <c r="E54" i="12"/>
  <c r="D54" i="12"/>
  <c r="P53" i="12"/>
  <c r="H53" i="12"/>
  <c r="G53" i="12"/>
  <c r="F53" i="12"/>
  <c r="E53" i="12"/>
  <c r="D53" i="12"/>
  <c r="P47" i="12"/>
  <c r="H47" i="12"/>
  <c r="G47" i="12"/>
  <c r="F47" i="12"/>
  <c r="E47" i="12"/>
  <c r="D47" i="12"/>
  <c r="P46" i="12"/>
  <c r="H46" i="12"/>
  <c r="G46" i="12"/>
  <c r="F46" i="12"/>
  <c r="E46" i="12"/>
  <c r="D46" i="12"/>
  <c r="P45" i="12"/>
  <c r="H45" i="12"/>
  <c r="G45" i="12"/>
  <c r="F45" i="12"/>
  <c r="E45" i="12"/>
  <c r="D45" i="12"/>
  <c r="P39" i="12"/>
  <c r="H39" i="12"/>
  <c r="G39" i="12"/>
  <c r="F39" i="12"/>
  <c r="E39" i="12"/>
  <c r="D39" i="12"/>
  <c r="P27" i="12"/>
  <c r="H27" i="12"/>
  <c r="G27" i="12"/>
  <c r="F27" i="12"/>
  <c r="E27" i="12"/>
  <c r="D27" i="12"/>
  <c r="P22" i="12"/>
  <c r="H22" i="12"/>
  <c r="G22" i="12"/>
  <c r="F22" i="12"/>
  <c r="E22" i="12"/>
  <c r="D22" i="12"/>
  <c r="P13" i="12"/>
  <c r="H13" i="12"/>
  <c r="G13" i="12"/>
  <c r="F13" i="12"/>
  <c r="E13" i="12"/>
  <c r="D13" i="12"/>
  <c r="P52" i="12"/>
  <c r="H52" i="12"/>
  <c r="G52" i="12"/>
  <c r="F52" i="12"/>
  <c r="E52" i="12"/>
  <c r="D52" i="12"/>
  <c r="P51" i="12"/>
  <c r="H51" i="12"/>
  <c r="G51" i="12"/>
  <c r="F51" i="12"/>
  <c r="E51" i="12"/>
  <c r="D51" i="12"/>
  <c r="P50" i="12"/>
  <c r="H50" i="12"/>
  <c r="G50" i="12"/>
  <c r="F50" i="12"/>
  <c r="E50" i="12"/>
  <c r="D50" i="12"/>
  <c r="P49" i="12"/>
  <c r="H49" i="12"/>
  <c r="G49" i="12"/>
  <c r="F49" i="12"/>
  <c r="E49" i="12"/>
  <c r="D49" i="12"/>
  <c r="P48" i="12"/>
  <c r="H48" i="12"/>
  <c r="G48" i="12"/>
  <c r="F48" i="12"/>
  <c r="E48" i="12"/>
  <c r="D48" i="12"/>
  <c r="P44" i="12"/>
  <c r="H44" i="12"/>
  <c r="G44" i="12"/>
  <c r="F44" i="12"/>
  <c r="E44" i="12"/>
  <c r="D44" i="12"/>
  <c r="P43" i="12"/>
  <c r="H43" i="12"/>
  <c r="G43" i="12"/>
  <c r="F43" i="12"/>
  <c r="E43" i="12"/>
  <c r="D43" i="12"/>
  <c r="P42" i="12"/>
  <c r="H42" i="12"/>
  <c r="G42" i="12"/>
  <c r="F42" i="12"/>
  <c r="E42" i="12"/>
  <c r="D42" i="12"/>
  <c r="P41" i="12"/>
  <c r="H41" i="12"/>
  <c r="G41" i="12"/>
  <c r="F41" i="12"/>
  <c r="E41" i="12"/>
  <c r="D41" i="12"/>
  <c r="P40" i="12"/>
  <c r="H40" i="12"/>
  <c r="G40" i="12"/>
  <c r="F40" i="12"/>
  <c r="E40" i="12"/>
  <c r="D40" i="12"/>
  <c r="P38" i="12"/>
  <c r="H38" i="12"/>
  <c r="G38" i="12"/>
  <c r="F38" i="12"/>
  <c r="E38" i="12"/>
  <c r="D38" i="12"/>
  <c r="P37" i="12"/>
  <c r="H37" i="12"/>
  <c r="G37" i="12"/>
  <c r="F37" i="12"/>
  <c r="E37" i="12"/>
  <c r="D37" i="12"/>
  <c r="P36" i="12"/>
  <c r="H36" i="12"/>
  <c r="G36" i="12"/>
  <c r="F36" i="12"/>
  <c r="E36" i="12"/>
  <c r="D36" i="12"/>
  <c r="P35" i="12"/>
  <c r="H35" i="12"/>
  <c r="G35" i="12"/>
  <c r="F35" i="12"/>
  <c r="E35" i="12"/>
  <c r="D35" i="12"/>
  <c r="P34" i="12"/>
  <c r="H34" i="12"/>
  <c r="G34" i="12"/>
  <c r="F34" i="12"/>
  <c r="E34" i="12"/>
  <c r="D34" i="12"/>
  <c r="P33" i="12"/>
  <c r="H33" i="12"/>
  <c r="G33" i="12"/>
  <c r="F33" i="12"/>
  <c r="E33" i="12"/>
  <c r="D33" i="12"/>
  <c r="P32" i="12"/>
  <c r="H32" i="12"/>
  <c r="G32" i="12"/>
  <c r="F32" i="12"/>
  <c r="E32" i="12"/>
  <c r="D32" i="12"/>
  <c r="P31" i="12"/>
  <c r="H31" i="12"/>
  <c r="G31" i="12"/>
  <c r="F31" i="12"/>
  <c r="E31" i="12"/>
  <c r="D31" i="12"/>
  <c r="P30" i="12"/>
  <c r="H30" i="12"/>
  <c r="G30" i="12"/>
  <c r="F30" i="12"/>
  <c r="E30" i="12"/>
  <c r="D30" i="12"/>
  <c r="P29" i="12"/>
  <c r="H29" i="12"/>
  <c r="G29" i="12"/>
  <c r="F29" i="12"/>
  <c r="E29" i="12"/>
  <c r="D29" i="12"/>
  <c r="P28" i="12"/>
  <c r="H28" i="12"/>
  <c r="G28" i="12"/>
  <c r="F28" i="12"/>
  <c r="E28" i="12"/>
  <c r="D28" i="12"/>
  <c r="P26" i="12"/>
  <c r="H26" i="12"/>
  <c r="G26" i="12"/>
  <c r="F26" i="12"/>
  <c r="E26" i="12"/>
  <c r="D26" i="12"/>
  <c r="P25" i="12"/>
  <c r="H25" i="12"/>
  <c r="G25" i="12"/>
  <c r="F25" i="12"/>
  <c r="E25" i="12"/>
  <c r="D25" i="12"/>
  <c r="P24" i="12"/>
  <c r="H24" i="12"/>
  <c r="G24" i="12"/>
  <c r="F24" i="12"/>
  <c r="E24" i="12"/>
  <c r="D24" i="12"/>
  <c r="P23" i="12"/>
  <c r="H23" i="12"/>
  <c r="G23" i="12"/>
  <c r="F23" i="12"/>
  <c r="E23" i="12"/>
  <c r="D23" i="12"/>
  <c r="P21" i="12"/>
  <c r="H21" i="12"/>
  <c r="G21" i="12"/>
  <c r="F21" i="12"/>
  <c r="E21" i="12"/>
  <c r="D21" i="12"/>
  <c r="P20" i="12"/>
  <c r="H20" i="12"/>
  <c r="G20" i="12"/>
  <c r="F20" i="12"/>
  <c r="E20" i="12"/>
  <c r="D20" i="12"/>
  <c r="P19" i="12"/>
  <c r="H19" i="12"/>
  <c r="G19" i="12"/>
  <c r="F19" i="12"/>
  <c r="E19" i="12"/>
  <c r="D19" i="12"/>
  <c r="P18" i="12"/>
  <c r="H18" i="12"/>
  <c r="G18" i="12"/>
  <c r="F18" i="12"/>
  <c r="E18" i="12"/>
  <c r="D18" i="12"/>
  <c r="P17" i="12"/>
  <c r="H17" i="12"/>
  <c r="G17" i="12"/>
  <c r="F17" i="12"/>
  <c r="E17" i="12"/>
  <c r="D17" i="12"/>
  <c r="P16" i="12"/>
  <c r="H16" i="12"/>
  <c r="G16" i="12"/>
  <c r="F16" i="12"/>
  <c r="E16" i="12"/>
  <c r="D16" i="12"/>
  <c r="P15" i="12"/>
  <c r="H15" i="12"/>
  <c r="G15" i="12"/>
  <c r="F15" i="12"/>
  <c r="E15" i="12"/>
  <c r="D15" i="12"/>
  <c r="P14" i="12"/>
  <c r="H14" i="12"/>
  <c r="G14" i="12"/>
  <c r="F14" i="12"/>
  <c r="E14" i="12"/>
  <c r="D14" i="12"/>
  <c r="P12" i="12"/>
  <c r="H12" i="12"/>
  <c r="G12" i="12"/>
  <c r="F12" i="12"/>
  <c r="E12" i="12"/>
  <c r="D12" i="12"/>
  <c r="P11" i="12"/>
  <c r="H11" i="12"/>
  <c r="G11" i="12"/>
  <c r="F11" i="12"/>
  <c r="E11" i="12"/>
  <c r="D11" i="12"/>
  <c r="P10" i="12"/>
  <c r="H10" i="12"/>
  <c r="G10" i="12"/>
  <c r="F10" i="12"/>
  <c r="E10" i="12"/>
  <c r="D10" i="12"/>
  <c r="P9" i="12"/>
  <c r="H9" i="12"/>
  <c r="G9" i="12"/>
  <c r="F9" i="12"/>
  <c r="E9" i="12"/>
  <c r="D9" i="12"/>
  <c r="P8" i="12"/>
  <c r="H8" i="12"/>
  <c r="G8" i="12"/>
  <c r="F8" i="12"/>
  <c r="E8" i="12"/>
  <c r="D8" i="12"/>
  <c r="P7" i="12"/>
  <c r="H7" i="12"/>
  <c r="G7" i="12"/>
  <c r="F7" i="12"/>
  <c r="E7" i="12"/>
  <c r="D7" i="12"/>
  <c r="P6" i="12"/>
  <c r="H6" i="12"/>
  <c r="G6" i="12"/>
  <c r="F6" i="12"/>
  <c r="E6" i="12"/>
  <c r="D6" i="12"/>
  <c r="P5" i="12"/>
  <c r="H5" i="12"/>
  <c r="G5" i="12"/>
  <c r="F5" i="12"/>
  <c r="E5" i="12"/>
  <c r="D5" i="12"/>
  <c r="P12" i="8"/>
  <c r="P9" i="8"/>
  <c r="P13" i="8"/>
  <c r="P14" i="8"/>
  <c r="D12" i="8"/>
  <c r="E12" i="8"/>
  <c r="F12" i="8"/>
  <c r="G12" i="8"/>
  <c r="H12" i="8"/>
  <c r="D9" i="8"/>
  <c r="E9" i="8"/>
  <c r="F9" i="8"/>
  <c r="G9" i="8"/>
  <c r="H9" i="8"/>
  <c r="D13" i="8"/>
  <c r="E13" i="8"/>
  <c r="F13" i="8"/>
  <c r="G13" i="8"/>
  <c r="H13" i="8"/>
  <c r="D14" i="8"/>
  <c r="E14" i="8"/>
  <c r="F14" i="8"/>
  <c r="G14" i="8"/>
  <c r="H14" i="8"/>
  <c r="P36" i="7"/>
  <c r="P41" i="7"/>
  <c r="D36" i="7"/>
  <c r="E36" i="7"/>
  <c r="F36" i="7"/>
  <c r="G36" i="7"/>
  <c r="H36" i="7"/>
  <c r="D41" i="7"/>
  <c r="E41" i="7"/>
  <c r="F41" i="7"/>
  <c r="G41" i="7"/>
  <c r="H41" i="7"/>
  <c r="P29" i="5" l="1"/>
  <c r="P37" i="5"/>
  <c r="P42" i="5"/>
  <c r="P51" i="5"/>
  <c r="P52" i="5"/>
  <c r="P44" i="5"/>
  <c r="D29" i="5"/>
  <c r="E29" i="5"/>
  <c r="F29" i="5"/>
  <c r="G29" i="5"/>
  <c r="H29" i="5"/>
  <c r="D37" i="5"/>
  <c r="E37" i="5"/>
  <c r="F37" i="5"/>
  <c r="G37" i="5"/>
  <c r="H37" i="5"/>
  <c r="D42" i="5"/>
  <c r="E42" i="5"/>
  <c r="F42" i="5"/>
  <c r="G42" i="5"/>
  <c r="H42" i="5"/>
  <c r="D51" i="5"/>
  <c r="E51" i="5"/>
  <c r="G51" i="5"/>
  <c r="H51" i="5"/>
  <c r="D52" i="5"/>
  <c r="E52" i="5"/>
  <c r="F52" i="5"/>
  <c r="G52" i="5"/>
  <c r="H52" i="5"/>
  <c r="D44" i="5"/>
  <c r="E44" i="5"/>
  <c r="F44" i="5"/>
  <c r="G44" i="5"/>
  <c r="H44" i="5"/>
  <c r="P46" i="1"/>
  <c r="P62" i="1"/>
  <c r="P54" i="1"/>
  <c r="D46" i="1"/>
  <c r="E46" i="1"/>
  <c r="G46" i="1"/>
  <c r="H46" i="1"/>
  <c r="D62" i="1"/>
  <c r="E62" i="1"/>
  <c r="G62" i="1"/>
  <c r="H62" i="1"/>
  <c r="D54" i="1"/>
  <c r="E54" i="1"/>
  <c r="G54" i="1"/>
  <c r="H54" i="1"/>
  <c r="P18" i="2"/>
  <c r="P24" i="2"/>
  <c r="D18" i="2"/>
  <c r="E18" i="2"/>
  <c r="F18" i="2"/>
  <c r="G18" i="2"/>
  <c r="H18" i="2"/>
  <c r="D24" i="2"/>
  <c r="E24" i="2"/>
  <c r="F24" i="2"/>
  <c r="G24" i="2"/>
  <c r="H24" i="2"/>
  <c r="D22" i="6"/>
  <c r="E22" i="6"/>
  <c r="F22" i="6"/>
  <c r="G22" i="6"/>
  <c r="H22" i="6"/>
  <c r="D20" i="6"/>
  <c r="E20" i="6"/>
  <c r="F20" i="6"/>
  <c r="G20" i="6"/>
  <c r="H20" i="6"/>
  <c r="P22" i="6"/>
  <c r="P20" i="6"/>
  <c r="P77" i="3" l="1"/>
  <c r="P76" i="3"/>
  <c r="P75" i="3"/>
  <c r="P74" i="3"/>
  <c r="D74" i="3"/>
  <c r="E74" i="3"/>
  <c r="G74" i="3"/>
  <c r="H74" i="3"/>
  <c r="D75" i="3"/>
  <c r="E75" i="3"/>
  <c r="G75" i="3"/>
  <c r="H75" i="3"/>
  <c r="D76" i="3"/>
  <c r="E76" i="3"/>
  <c r="G76" i="3"/>
  <c r="H76" i="3"/>
  <c r="D77" i="3"/>
  <c r="E77" i="3"/>
  <c r="G77" i="3"/>
  <c r="H77" i="3"/>
  <c r="P67" i="3"/>
  <c r="D67" i="3"/>
  <c r="E67" i="3"/>
  <c r="G67" i="3"/>
  <c r="H67" i="3"/>
  <c r="P49" i="3"/>
  <c r="D49" i="3"/>
  <c r="E49" i="3"/>
  <c r="G49" i="3"/>
  <c r="H49" i="3"/>
  <c r="P22" i="7"/>
  <c r="P28" i="7"/>
  <c r="P33" i="7"/>
  <c r="P42" i="7"/>
  <c r="P24" i="7"/>
  <c r="D22" i="7"/>
  <c r="E22" i="7"/>
  <c r="G22" i="7"/>
  <c r="H22" i="7"/>
  <c r="D28" i="7"/>
  <c r="E28" i="7"/>
  <c r="G28" i="7"/>
  <c r="H28" i="7"/>
  <c r="D33" i="7"/>
  <c r="E33" i="7"/>
  <c r="G33" i="7"/>
  <c r="H33" i="7"/>
  <c r="D42" i="7"/>
  <c r="E42" i="7"/>
  <c r="G42" i="7"/>
  <c r="H42" i="7"/>
  <c r="D24" i="7"/>
  <c r="E24" i="7"/>
  <c r="G24" i="7"/>
  <c r="H24" i="7"/>
  <c r="D60" i="5" l="1"/>
  <c r="E60" i="5"/>
  <c r="G60" i="5"/>
  <c r="H60" i="5"/>
  <c r="P60" i="5"/>
  <c r="D49" i="5"/>
  <c r="E49" i="5"/>
  <c r="G49" i="5"/>
  <c r="H49" i="5"/>
  <c r="P49" i="5"/>
  <c r="D61" i="5"/>
  <c r="E61" i="5"/>
  <c r="G61" i="5"/>
  <c r="H61" i="5"/>
  <c r="P61" i="5"/>
  <c r="D27" i="6"/>
  <c r="E27" i="6"/>
  <c r="F27" i="6"/>
  <c r="G27" i="6"/>
  <c r="H27" i="6"/>
  <c r="P27" i="6"/>
  <c r="D61" i="1"/>
  <c r="E61" i="1"/>
  <c r="G61" i="1"/>
  <c r="H61" i="1"/>
  <c r="P61" i="1"/>
  <c r="D52" i="1"/>
  <c r="E52" i="1"/>
  <c r="G52" i="1"/>
  <c r="H52" i="1"/>
  <c r="P52" i="1"/>
  <c r="D53" i="1"/>
  <c r="E53" i="1"/>
  <c r="G53" i="1"/>
  <c r="H53" i="1"/>
  <c r="P53" i="1"/>
  <c r="D45" i="1"/>
  <c r="E45" i="1"/>
  <c r="G45" i="1"/>
  <c r="H45" i="1"/>
  <c r="P45" i="1"/>
  <c r="D63" i="1"/>
  <c r="E63" i="1"/>
  <c r="G63" i="1"/>
  <c r="H63" i="1"/>
  <c r="P63" i="1"/>
  <c r="D44" i="1"/>
  <c r="E44" i="1"/>
  <c r="G44" i="1"/>
  <c r="H44" i="1"/>
  <c r="P44" i="1"/>
  <c r="D38" i="1"/>
  <c r="E38" i="1"/>
  <c r="G38" i="1"/>
  <c r="H38" i="1"/>
  <c r="P38" i="1"/>
  <c r="D17" i="2"/>
  <c r="E17" i="2"/>
  <c r="F17" i="2"/>
  <c r="G17" i="2"/>
  <c r="H17" i="2"/>
  <c r="P17" i="2"/>
  <c r="D20" i="2"/>
  <c r="E20" i="2"/>
  <c r="F20" i="2"/>
  <c r="G20" i="2"/>
  <c r="H20" i="2"/>
  <c r="P20" i="2"/>
  <c r="P15" i="2"/>
  <c r="D15" i="2"/>
  <c r="E15" i="2"/>
  <c r="F15" i="2"/>
  <c r="G15" i="2"/>
  <c r="H15" i="2"/>
  <c r="P46" i="5" l="1"/>
  <c r="P47" i="5"/>
  <c r="P48" i="5"/>
  <c r="P53" i="5"/>
  <c r="D47" i="5"/>
  <c r="E47" i="5"/>
  <c r="G47" i="5"/>
  <c r="H47" i="5"/>
  <c r="D48" i="5"/>
  <c r="E48" i="5"/>
  <c r="G48" i="5"/>
  <c r="H48" i="5"/>
  <c r="D53" i="5"/>
  <c r="E53" i="5"/>
  <c r="G53" i="5"/>
  <c r="H53" i="5"/>
  <c r="P26" i="5"/>
  <c r="P30" i="5"/>
  <c r="P33" i="5"/>
  <c r="P36" i="5"/>
  <c r="P40" i="5"/>
  <c r="P38" i="5"/>
  <c r="D26" i="5"/>
  <c r="E26" i="5"/>
  <c r="G26" i="5"/>
  <c r="H26" i="5"/>
  <c r="D30" i="5"/>
  <c r="E30" i="5"/>
  <c r="G30" i="5"/>
  <c r="H30" i="5"/>
  <c r="D33" i="5"/>
  <c r="E33" i="5"/>
  <c r="G33" i="5"/>
  <c r="H33" i="5"/>
  <c r="D36" i="5"/>
  <c r="E36" i="5"/>
  <c r="G36" i="5"/>
  <c r="H36" i="5"/>
  <c r="D40" i="5"/>
  <c r="E40" i="5"/>
  <c r="G40" i="5"/>
  <c r="H40" i="5"/>
  <c r="D38" i="5"/>
  <c r="E38" i="5"/>
  <c r="G38" i="5"/>
  <c r="H38" i="5"/>
  <c r="P25" i="6"/>
  <c r="P26" i="6"/>
  <c r="D25" i="6"/>
  <c r="E25" i="6"/>
  <c r="F25" i="6"/>
  <c r="G25" i="6"/>
  <c r="H25" i="6"/>
  <c r="D26" i="6"/>
  <c r="E26" i="6"/>
  <c r="F26" i="6"/>
  <c r="G26" i="6"/>
  <c r="H26" i="6"/>
  <c r="P55" i="1"/>
  <c r="P56" i="1"/>
  <c r="P57" i="1"/>
  <c r="D55" i="1"/>
  <c r="E55" i="1"/>
  <c r="G55" i="1"/>
  <c r="H55" i="1"/>
  <c r="D56" i="1"/>
  <c r="E56" i="1"/>
  <c r="G56" i="1"/>
  <c r="H56" i="1"/>
  <c r="D57" i="1"/>
  <c r="E57" i="1"/>
  <c r="G57" i="1"/>
  <c r="H57" i="1"/>
  <c r="P39" i="1"/>
  <c r="D39" i="1"/>
  <c r="E39" i="1"/>
  <c r="G39" i="1"/>
  <c r="H39" i="1"/>
  <c r="P26" i="1"/>
  <c r="D26" i="1"/>
  <c r="E26" i="1"/>
  <c r="G26" i="1"/>
  <c r="H26" i="1"/>
  <c r="P36" i="1"/>
  <c r="D36" i="1"/>
  <c r="E36" i="1"/>
  <c r="G36" i="1"/>
  <c r="H36" i="1"/>
  <c r="P32" i="7" l="1"/>
  <c r="D32" i="7"/>
  <c r="E32" i="7"/>
  <c r="G32" i="7"/>
  <c r="H32" i="7"/>
  <c r="D45" i="7"/>
  <c r="E45" i="7"/>
  <c r="G45" i="7"/>
  <c r="H45" i="7"/>
  <c r="P10" i="8"/>
  <c r="P11" i="8"/>
  <c r="D10" i="8"/>
  <c r="E10" i="8"/>
  <c r="F10" i="8"/>
  <c r="G10" i="8"/>
  <c r="H10" i="8"/>
  <c r="D11" i="8"/>
  <c r="E11" i="8"/>
  <c r="F11" i="8"/>
  <c r="G11" i="8"/>
  <c r="H11" i="8"/>
  <c r="D77" i="9"/>
  <c r="D78" i="9"/>
  <c r="D79" i="9"/>
  <c r="D80" i="9"/>
  <c r="D81" i="9"/>
  <c r="D82" i="9"/>
  <c r="D83" i="9"/>
  <c r="D84" i="9"/>
  <c r="D85" i="9"/>
  <c r="D86" i="9"/>
  <c r="D87" i="9"/>
  <c r="D88" i="9"/>
  <c r="P40" i="7"/>
  <c r="P45" i="7"/>
  <c r="D40" i="7"/>
  <c r="E40" i="7"/>
  <c r="G40" i="7"/>
  <c r="H40" i="7"/>
  <c r="P88" i="3"/>
  <c r="D88" i="3"/>
  <c r="E88" i="3"/>
  <c r="G88" i="3"/>
  <c r="H88" i="3"/>
  <c r="P28" i="4"/>
  <c r="P29" i="4"/>
  <c r="D28" i="4"/>
  <c r="E28" i="4"/>
  <c r="F28" i="4"/>
  <c r="G28" i="4"/>
  <c r="H28" i="4"/>
  <c r="D29" i="4"/>
  <c r="E29" i="4"/>
  <c r="G29" i="4"/>
  <c r="H29" i="4"/>
  <c r="P30" i="7" l="1"/>
  <c r="D30" i="7"/>
  <c r="E30" i="7"/>
  <c r="G30" i="7"/>
  <c r="H30" i="7"/>
  <c r="P8" i="8" l="1"/>
  <c r="D8" i="8"/>
  <c r="E8" i="8"/>
  <c r="F8" i="8"/>
  <c r="G8" i="8"/>
  <c r="H8" i="8"/>
  <c r="P39" i="7"/>
  <c r="P19" i="7"/>
  <c r="P12" i="7"/>
  <c r="D39" i="7"/>
  <c r="E39" i="7"/>
  <c r="G39" i="7"/>
  <c r="H39" i="7"/>
  <c r="D19" i="7"/>
  <c r="E19" i="7"/>
  <c r="G19" i="7"/>
  <c r="H19" i="7"/>
  <c r="D12" i="7"/>
  <c r="E12" i="7"/>
  <c r="G12" i="7"/>
  <c r="H12" i="7"/>
  <c r="D55" i="3" l="1"/>
  <c r="E55" i="3"/>
  <c r="G55" i="3"/>
  <c r="H55" i="3"/>
  <c r="D44" i="3"/>
  <c r="E44" i="3"/>
  <c r="G44" i="3"/>
  <c r="H44" i="3"/>
  <c r="D56" i="3"/>
  <c r="E56" i="3"/>
  <c r="G56" i="3"/>
  <c r="H56" i="3"/>
  <c r="D51" i="3"/>
  <c r="E51" i="3"/>
  <c r="G51" i="3"/>
  <c r="H51" i="3"/>
  <c r="D42" i="3"/>
  <c r="E42" i="3"/>
  <c r="G42" i="3"/>
  <c r="H42" i="3"/>
  <c r="D81" i="3"/>
  <c r="E81" i="3"/>
  <c r="G81" i="3"/>
  <c r="H81" i="3"/>
  <c r="D82" i="3"/>
  <c r="E82" i="3"/>
  <c r="G82" i="3"/>
  <c r="H82" i="3"/>
  <c r="D53" i="3"/>
  <c r="E53" i="3"/>
  <c r="G53" i="3"/>
  <c r="H53" i="3"/>
  <c r="D57" i="3"/>
  <c r="E57" i="3"/>
  <c r="G57" i="3"/>
  <c r="H57" i="3"/>
  <c r="D83" i="3"/>
  <c r="E83" i="3"/>
  <c r="G83" i="3"/>
  <c r="H83" i="3"/>
  <c r="D84" i="3"/>
  <c r="E84" i="3"/>
  <c r="G84" i="3"/>
  <c r="H84" i="3"/>
  <c r="D85" i="3"/>
  <c r="E85" i="3"/>
  <c r="G85" i="3"/>
  <c r="H85" i="3"/>
  <c r="D86" i="3"/>
  <c r="E86" i="3"/>
  <c r="G86" i="3"/>
  <c r="H86" i="3"/>
  <c r="D87" i="3"/>
  <c r="E87" i="3"/>
  <c r="G87" i="3"/>
  <c r="H87" i="3"/>
  <c r="P55" i="3"/>
  <c r="P44" i="3"/>
  <c r="P56" i="3"/>
  <c r="P51" i="3"/>
  <c r="P42" i="3"/>
  <c r="P81" i="3"/>
  <c r="P82" i="3"/>
  <c r="P53" i="3"/>
  <c r="P57" i="3"/>
  <c r="P83" i="3"/>
  <c r="P84" i="3"/>
  <c r="P85" i="3"/>
  <c r="P86" i="3"/>
  <c r="P87" i="3"/>
  <c r="D25" i="4"/>
  <c r="E25" i="4"/>
  <c r="F25" i="4"/>
  <c r="G25" i="4"/>
  <c r="H25" i="4"/>
  <c r="D19" i="4"/>
  <c r="E19" i="4"/>
  <c r="F19" i="4"/>
  <c r="G19" i="4"/>
  <c r="H19" i="4"/>
  <c r="D24" i="4"/>
  <c r="E24" i="4"/>
  <c r="F24" i="4"/>
  <c r="G24" i="4"/>
  <c r="H24" i="4"/>
  <c r="D26" i="4"/>
  <c r="E26" i="4"/>
  <c r="F26" i="4"/>
  <c r="G26" i="4"/>
  <c r="H26" i="4"/>
  <c r="P21" i="4"/>
  <c r="P25" i="4"/>
  <c r="P19" i="4"/>
  <c r="P24" i="4"/>
  <c r="P26" i="4"/>
  <c r="D21" i="4"/>
  <c r="E21" i="4"/>
  <c r="F21" i="4"/>
  <c r="G21" i="4"/>
  <c r="H21" i="4"/>
  <c r="D15" i="8" l="1"/>
  <c r="E15" i="8"/>
  <c r="F15" i="8"/>
  <c r="G15" i="8"/>
  <c r="H15" i="8"/>
  <c r="P15" i="8"/>
  <c r="D16" i="8"/>
  <c r="E16" i="8"/>
  <c r="F16" i="8"/>
  <c r="G16" i="8"/>
  <c r="H16" i="8"/>
  <c r="P16" i="8"/>
  <c r="D20" i="7"/>
  <c r="E20" i="7"/>
  <c r="G20" i="7"/>
  <c r="H20" i="7"/>
  <c r="P20" i="7"/>
  <c r="D16" i="7"/>
  <c r="E16" i="7"/>
  <c r="G16" i="7"/>
  <c r="H16" i="7"/>
  <c r="P16" i="7"/>
  <c r="D23" i="7"/>
  <c r="E23" i="7"/>
  <c r="G23" i="7"/>
  <c r="H23" i="7"/>
  <c r="P23" i="7"/>
  <c r="D38" i="7"/>
  <c r="E38" i="7"/>
  <c r="G38" i="7"/>
  <c r="H38" i="7"/>
  <c r="P38" i="7"/>
  <c r="D18" i="7"/>
  <c r="E18" i="7"/>
  <c r="G18" i="7"/>
  <c r="H18" i="7"/>
  <c r="P18" i="7"/>
  <c r="D44" i="7"/>
  <c r="E44" i="7"/>
  <c r="G44" i="7"/>
  <c r="H44" i="7"/>
  <c r="P44" i="7"/>
  <c r="D17" i="7"/>
  <c r="E17" i="7"/>
  <c r="G17" i="7"/>
  <c r="H17" i="7"/>
  <c r="P17" i="7"/>
  <c r="D27" i="7"/>
  <c r="E27" i="7"/>
  <c r="G27" i="7"/>
  <c r="H27" i="7"/>
  <c r="P27" i="7"/>
  <c r="D21" i="7"/>
  <c r="E21" i="7"/>
  <c r="G21" i="7"/>
  <c r="H21" i="7"/>
  <c r="P21" i="7"/>
  <c r="D37" i="7"/>
  <c r="E37" i="7"/>
  <c r="G37" i="7"/>
  <c r="H37" i="7"/>
  <c r="P37" i="7"/>
  <c r="D34" i="7"/>
  <c r="E34" i="7"/>
  <c r="G34" i="7"/>
  <c r="H34" i="7"/>
  <c r="P34" i="7"/>
  <c r="D35" i="7"/>
  <c r="E35" i="7"/>
  <c r="G35" i="7"/>
  <c r="H35" i="7"/>
  <c r="P35" i="7"/>
  <c r="D13" i="7"/>
  <c r="E13" i="7"/>
  <c r="G13" i="7"/>
  <c r="H13" i="7"/>
  <c r="P13" i="7"/>
  <c r="D14" i="7"/>
  <c r="E14" i="7"/>
  <c r="G14" i="7"/>
  <c r="H14" i="7"/>
  <c r="P14" i="7"/>
  <c r="D26" i="7"/>
  <c r="E26" i="7"/>
  <c r="G26" i="7"/>
  <c r="H26" i="7"/>
  <c r="P26" i="7"/>
  <c r="D31" i="7"/>
  <c r="E31" i="7"/>
  <c r="G31" i="7"/>
  <c r="H31" i="7"/>
  <c r="P31" i="7"/>
  <c r="D198" i="10" l="1"/>
  <c r="D199" i="10"/>
  <c r="D200" i="10"/>
  <c r="D201" i="10"/>
  <c r="F53" i="3" s="1"/>
  <c r="D202" i="10"/>
  <c r="F57" i="3" s="1"/>
  <c r="D203" i="10"/>
  <c r="F83" i="3" s="1"/>
  <c r="D204" i="10"/>
  <c r="D205" i="10"/>
  <c r="F85" i="3" s="1"/>
  <c r="D206" i="10"/>
  <c r="F86" i="3" s="1"/>
  <c r="D207" i="10"/>
  <c r="F87" i="3" s="1"/>
  <c r="D208" i="10"/>
  <c r="D209" i="10"/>
  <c r="D210" i="10"/>
  <c r="D211" i="10"/>
  <c r="D212" i="10"/>
  <c r="D213" i="10"/>
  <c r="D214" i="10"/>
  <c r="F26" i="5" s="1"/>
  <c r="D215" i="10"/>
  <c r="F30" i="5" s="1"/>
  <c r="D216" i="10"/>
  <c r="F33" i="5" s="1"/>
  <c r="D217" i="10"/>
  <c r="F53" i="5" s="1"/>
  <c r="D218" i="10"/>
  <c r="F61" i="1" s="1"/>
  <c r="D219" i="10"/>
  <c r="D220" i="10"/>
  <c r="D221" i="10"/>
  <c r="D222" i="10"/>
  <c r="D223" i="10"/>
  <c r="D224" i="10"/>
  <c r="F74" i="3" s="1"/>
  <c r="D225" i="10"/>
  <c r="F75" i="3" s="1"/>
  <c r="D226" i="10"/>
  <c r="D227" i="10"/>
  <c r="F77" i="3" s="1"/>
  <c r="D228" i="10"/>
  <c r="F62" i="1" s="1"/>
  <c r="D229" i="10"/>
  <c r="F63" i="1" s="1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197" i="10"/>
  <c r="D192" i="10"/>
  <c r="D193" i="10"/>
  <c r="D194" i="10"/>
  <c r="D195" i="10"/>
  <c r="D196" i="10"/>
  <c r="D72" i="9"/>
  <c r="D73" i="9"/>
  <c r="D74" i="9"/>
  <c r="D75" i="9"/>
  <c r="F29" i="4" s="1"/>
  <c r="D76" i="9"/>
  <c r="F49" i="5" l="1"/>
  <c r="F19" i="7"/>
  <c r="F12" i="7"/>
  <c r="F55" i="1"/>
  <c r="F84" i="3"/>
  <c r="F45" i="7"/>
  <c r="F14" i="7"/>
  <c r="F38" i="5"/>
  <c r="F13" i="7"/>
  <c r="F35" i="7"/>
  <c r="F31" i="7"/>
  <c r="F32" i="7"/>
  <c r="F61" i="5"/>
  <c r="F18" i="7"/>
  <c r="F26" i="7"/>
  <c r="F24" i="7"/>
  <c r="F40" i="7"/>
  <c r="F38" i="7"/>
  <c r="F33" i="7"/>
  <c r="F51" i="5"/>
  <c r="F28" i="7"/>
  <c r="F22" i="7"/>
  <c r="F34" i="7"/>
  <c r="F42" i="7"/>
  <c r="F30" i="7"/>
  <c r="F60" i="5"/>
  <c r="F23" i="7"/>
  <c r="D65" i="3"/>
  <c r="E65" i="3"/>
  <c r="G65" i="3"/>
  <c r="H65" i="3"/>
  <c r="P65" i="3"/>
  <c r="D45" i="3"/>
  <c r="E45" i="3"/>
  <c r="G45" i="3"/>
  <c r="H45" i="3"/>
  <c r="P45" i="3"/>
  <c r="D79" i="3"/>
  <c r="E79" i="3"/>
  <c r="G79" i="3"/>
  <c r="H79" i="3"/>
  <c r="P79" i="3"/>
  <c r="D66" i="3"/>
  <c r="E66" i="3"/>
  <c r="G66" i="3"/>
  <c r="H66" i="3"/>
  <c r="P66" i="3"/>
  <c r="D80" i="3"/>
  <c r="E80" i="3"/>
  <c r="G80" i="3"/>
  <c r="H80" i="3"/>
  <c r="P80" i="3"/>
  <c r="D52" i="3"/>
  <c r="E52" i="3"/>
  <c r="G52" i="3"/>
  <c r="H52" i="3"/>
  <c r="P52" i="3"/>
  <c r="D38" i="3"/>
  <c r="E38" i="3"/>
  <c r="G38" i="3"/>
  <c r="H38" i="3"/>
  <c r="P38" i="3"/>
  <c r="D48" i="3"/>
  <c r="E48" i="3"/>
  <c r="G48" i="3"/>
  <c r="H48" i="3"/>
  <c r="P48" i="3"/>
  <c r="D62" i="3"/>
  <c r="E62" i="3"/>
  <c r="G62" i="3"/>
  <c r="H62" i="3"/>
  <c r="P62" i="3"/>
  <c r="D63" i="3"/>
  <c r="E63" i="3"/>
  <c r="G63" i="3"/>
  <c r="H63" i="3"/>
  <c r="P63" i="3"/>
  <c r="D78" i="3"/>
  <c r="E78" i="3"/>
  <c r="G78" i="3"/>
  <c r="H78" i="3"/>
  <c r="P78" i="3"/>
  <c r="D47" i="3"/>
  <c r="E47" i="3"/>
  <c r="F47" i="3"/>
  <c r="G47" i="3"/>
  <c r="H47" i="3"/>
  <c r="P47" i="3"/>
  <c r="D179" i="10"/>
  <c r="F26" i="1" s="1"/>
  <c r="D180" i="10"/>
  <c r="F52" i="3" s="1"/>
  <c r="D181" i="10"/>
  <c r="F65" i="3" s="1"/>
  <c r="D182" i="10"/>
  <c r="F45" i="3" s="1"/>
  <c r="D183" i="10"/>
  <c r="D184" i="10"/>
  <c r="F66" i="3" s="1"/>
  <c r="D185" i="10"/>
  <c r="F80" i="3" s="1"/>
  <c r="D186" i="10"/>
  <c r="D187" i="10"/>
  <c r="D188" i="10"/>
  <c r="D189" i="10"/>
  <c r="D190" i="10"/>
  <c r="D191" i="10"/>
  <c r="D13" i="3"/>
  <c r="E13" i="3"/>
  <c r="G13" i="3"/>
  <c r="H13" i="3"/>
  <c r="P13" i="3"/>
  <c r="D23" i="3"/>
  <c r="E23" i="3"/>
  <c r="G23" i="3"/>
  <c r="H23" i="3"/>
  <c r="P23" i="3"/>
  <c r="D27" i="3"/>
  <c r="E27" i="3"/>
  <c r="G27" i="3"/>
  <c r="H27" i="3"/>
  <c r="P27" i="3"/>
  <c r="D22" i="3"/>
  <c r="E22" i="3"/>
  <c r="G22" i="3"/>
  <c r="H22" i="3"/>
  <c r="P22" i="3"/>
  <c r="D34" i="3"/>
  <c r="E34" i="3"/>
  <c r="G34" i="3"/>
  <c r="H34" i="3"/>
  <c r="P34" i="3"/>
  <c r="D21" i="3"/>
  <c r="E21" i="3"/>
  <c r="G21" i="3"/>
  <c r="H21" i="3"/>
  <c r="P21" i="3"/>
  <c r="D26" i="3"/>
  <c r="E26" i="3"/>
  <c r="G26" i="3"/>
  <c r="H26" i="3"/>
  <c r="P26" i="3"/>
  <c r="D28" i="3"/>
  <c r="E28" i="3"/>
  <c r="G28" i="3"/>
  <c r="H28" i="3"/>
  <c r="P28" i="3"/>
  <c r="D14" i="3"/>
  <c r="E14" i="3"/>
  <c r="G14" i="3"/>
  <c r="H14" i="3"/>
  <c r="P14" i="3"/>
  <c r="F27" i="7" l="1"/>
  <c r="F56" i="1"/>
  <c r="F47" i="5"/>
  <c r="F21" i="7"/>
  <c r="F44" i="7"/>
  <c r="F48" i="5"/>
  <c r="F57" i="1"/>
  <c r="F17" i="7"/>
  <c r="F37" i="7"/>
  <c r="F21" i="3"/>
  <c r="F79" i="3"/>
  <c r="F67" i="3"/>
  <c r="F38" i="1"/>
  <c r="D20" i="4"/>
  <c r="E20" i="4"/>
  <c r="F20" i="4"/>
  <c r="G20" i="4"/>
  <c r="H20" i="4"/>
  <c r="P20" i="4"/>
  <c r="D27" i="4"/>
  <c r="E27" i="4"/>
  <c r="F27" i="4"/>
  <c r="G27" i="4"/>
  <c r="H27" i="4"/>
  <c r="P27" i="4"/>
  <c r="D35" i="1" l="1"/>
  <c r="E35" i="1"/>
  <c r="G35" i="1"/>
  <c r="H35" i="1"/>
  <c r="P35" i="1"/>
  <c r="D51" i="1"/>
  <c r="E51" i="1"/>
  <c r="G51" i="1"/>
  <c r="H51" i="1"/>
  <c r="P51" i="1"/>
  <c r="D33" i="1"/>
  <c r="E33" i="1"/>
  <c r="G33" i="1"/>
  <c r="H33" i="1"/>
  <c r="P33" i="1"/>
  <c r="D31" i="1"/>
  <c r="E31" i="1"/>
  <c r="G31" i="1"/>
  <c r="H31" i="1"/>
  <c r="P31" i="1"/>
  <c r="D23" i="1"/>
  <c r="E23" i="1"/>
  <c r="G23" i="1"/>
  <c r="H23" i="1"/>
  <c r="P23" i="1"/>
  <c r="D15" i="1"/>
  <c r="E15" i="1"/>
  <c r="G15" i="1"/>
  <c r="H15" i="1"/>
  <c r="P15" i="1"/>
  <c r="D56" i="5"/>
  <c r="E56" i="5"/>
  <c r="G56" i="5"/>
  <c r="H56" i="5"/>
  <c r="P56" i="5"/>
  <c r="D57" i="5"/>
  <c r="E57" i="5"/>
  <c r="G57" i="5"/>
  <c r="H57" i="5"/>
  <c r="P57" i="5"/>
  <c r="D58" i="5"/>
  <c r="E58" i="5"/>
  <c r="G58" i="5"/>
  <c r="H58" i="5"/>
  <c r="P58" i="5"/>
  <c r="D59" i="5"/>
  <c r="E59" i="5"/>
  <c r="G59" i="5"/>
  <c r="H59" i="5"/>
  <c r="P59" i="5"/>
  <c r="D58" i="1" l="1"/>
  <c r="E58" i="1"/>
  <c r="G58" i="1"/>
  <c r="H58" i="1"/>
  <c r="D59" i="1"/>
  <c r="E59" i="1"/>
  <c r="G59" i="1"/>
  <c r="H59" i="1"/>
  <c r="D43" i="1"/>
  <c r="E43" i="1"/>
  <c r="G43" i="1"/>
  <c r="H43" i="1"/>
  <c r="P58" i="1"/>
  <c r="P59" i="1"/>
  <c r="P43" i="1"/>
  <c r="D34" i="1"/>
  <c r="E34" i="1"/>
  <c r="G34" i="1"/>
  <c r="H34" i="1"/>
  <c r="P34" i="1"/>
  <c r="D32" i="1"/>
  <c r="E32" i="1"/>
  <c r="G32" i="1"/>
  <c r="H32" i="1"/>
  <c r="P32" i="1"/>
  <c r="D37" i="1"/>
  <c r="E37" i="1"/>
  <c r="G37" i="1"/>
  <c r="H37" i="1"/>
  <c r="P37" i="1"/>
  <c r="D41" i="1"/>
  <c r="E41" i="1"/>
  <c r="G41" i="1"/>
  <c r="H41" i="1"/>
  <c r="P41" i="1"/>
  <c r="D42" i="1"/>
  <c r="E42" i="1"/>
  <c r="G42" i="1"/>
  <c r="H42" i="1"/>
  <c r="P42" i="1"/>
  <c r="D40" i="1"/>
  <c r="E40" i="1"/>
  <c r="G40" i="1"/>
  <c r="H40" i="1"/>
  <c r="P40" i="1"/>
  <c r="D68" i="9"/>
  <c r="D69" i="9"/>
  <c r="D70" i="9"/>
  <c r="D71" i="9"/>
  <c r="D26" i="2"/>
  <c r="E26" i="2"/>
  <c r="F26" i="2"/>
  <c r="G26" i="2"/>
  <c r="H26" i="2"/>
  <c r="P26" i="2"/>
  <c r="D22" i="2"/>
  <c r="E22" i="2"/>
  <c r="F22" i="2"/>
  <c r="G22" i="2"/>
  <c r="H22" i="2"/>
  <c r="P22" i="2"/>
  <c r="D23" i="2"/>
  <c r="E23" i="2"/>
  <c r="F23" i="2"/>
  <c r="G23" i="2"/>
  <c r="H23" i="2"/>
  <c r="P23" i="2"/>
  <c r="D25" i="2"/>
  <c r="E25" i="2"/>
  <c r="F25" i="2"/>
  <c r="G25" i="2"/>
  <c r="H25" i="2"/>
  <c r="P25" i="2"/>
  <c r="D169" i="10"/>
  <c r="F14" i="3" s="1"/>
  <c r="D170" i="10"/>
  <c r="D171" i="10"/>
  <c r="F34" i="1" s="1"/>
  <c r="D172" i="10"/>
  <c r="D173" i="10"/>
  <c r="F59" i="1" s="1"/>
  <c r="D174" i="10"/>
  <c r="F43" i="1" s="1"/>
  <c r="D175" i="10"/>
  <c r="D176" i="10"/>
  <c r="D177" i="10"/>
  <c r="D178" i="10"/>
  <c r="D13" i="5"/>
  <c r="E13" i="5"/>
  <c r="F13" i="5"/>
  <c r="G13" i="5"/>
  <c r="H13" i="5"/>
  <c r="P13" i="5"/>
  <c r="D31" i="5"/>
  <c r="E31" i="5"/>
  <c r="G31" i="5"/>
  <c r="H31" i="5"/>
  <c r="P31" i="5"/>
  <c r="D54" i="5"/>
  <c r="E54" i="5"/>
  <c r="G54" i="5"/>
  <c r="H54" i="5"/>
  <c r="P54" i="5"/>
  <c r="D32" i="5"/>
  <c r="E32" i="5"/>
  <c r="G32" i="5"/>
  <c r="H32" i="5"/>
  <c r="P32" i="5"/>
  <c r="D35" i="5"/>
  <c r="E35" i="5"/>
  <c r="F35" i="5"/>
  <c r="G35" i="5"/>
  <c r="H35" i="5"/>
  <c r="P35" i="5"/>
  <c r="D66" i="9"/>
  <c r="D67" i="9"/>
  <c r="D23" i="6"/>
  <c r="E23" i="6"/>
  <c r="F23" i="6"/>
  <c r="G23" i="6"/>
  <c r="H23" i="6"/>
  <c r="P23" i="6"/>
  <c r="D12" i="6"/>
  <c r="E12" i="6"/>
  <c r="F12" i="6"/>
  <c r="G12" i="6"/>
  <c r="H12" i="6"/>
  <c r="P12" i="6"/>
  <c r="D16" i="6"/>
  <c r="E16" i="6"/>
  <c r="F16" i="6"/>
  <c r="G16" i="6"/>
  <c r="H16" i="6"/>
  <c r="P16" i="6"/>
  <c r="F39" i="7" l="1"/>
  <c r="F57" i="5"/>
  <c r="F78" i="3"/>
  <c r="F56" i="5"/>
  <c r="F16" i="7"/>
  <c r="F58" i="1"/>
  <c r="F62" i="3"/>
  <c r="F54" i="1"/>
  <c r="F22" i="3"/>
  <c r="F20" i="7"/>
  <c r="F58" i="5"/>
  <c r="P25" i="3"/>
  <c r="D25" i="3"/>
  <c r="E25" i="3"/>
  <c r="G25" i="3"/>
  <c r="H25" i="3"/>
  <c r="D37" i="3"/>
  <c r="E37" i="3"/>
  <c r="G37" i="3"/>
  <c r="H37" i="3"/>
  <c r="P37" i="3"/>
  <c r="D3" i="10" l="1"/>
  <c r="F49" i="3" s="1"/>
  <c r="D4" i="10"/>
  <c r="D5" i="10"/>
  <c r="F19" i="5" s="1"/>
  <c r="D6" i="10"/>
  <c r="D7" i="10"/>
  <c r="D8" i="10"/>
  <c r="F33" i="1" s="1"/>
  <c r="D9" i="10"/>
  <c r="F27" i="3" s="1"/>
  <c r="D10" i="10"/>
  <c r="F6" i="1" s="1"/>
  <c r="D11" i="10"/>
  <c r="D12" i="10"/>
  <c r="D13" i="10"/>
  <c r="D14" i="10"/>
  <c r="F9" i="5" s="1"/>
  <c r="D15" i="10"/>
  <c r="D16" i="10"/>
  <c r="D17" i="10"/>
  <c r="D18" i="10"/>
  <c r="D19" i="10"/>
  <c r="D20" i="10"/>
  <c r="F65" i="1" s="1"/>
  <c r="D21" i="10"/>
  <c r="D22" i="10"/>
  <c r="D23" i="10"/>
  <c r="D24" i="10"/>
  <c r="D25" i="10"/>
  <c r="D26" i="10"/>
  <c r="F82" i="3" s="1"/>
  <c r="D27" i="10"/>
  <c r="D28" i="10"/>
  <c r="F46" i="1" s="1"/>
  <c r="D29" i="10"/>
  <c r="D30" i="10"/>
  <c r="D31" i="10"/>
  <c r="D32" i="10"/>
  <c r="F22" i="1" s="1"/>
  <c r="D33" i="10"/>
  <c r="D34" i="10"/>
  <c r="F56" i="3" s="1"/>
  <c r="D35" i="10"/>
  <c r="F50" i="1" s="1"/>
  <c r="D36" i="10"/>
  <c r="F60" i="1" s="1"/>
  <c r="D37" i="10"/>
  <c r="D38" i="10"/>
  <c r="D39" i="10"/>
  <c r="F44" i="3" s="1"/>
  <c r="D40" i="10"/>
  <c r="F42" i="3" s="1"/>
  <c r="D41" i="10"/>
  <c r="D42" i="10"/>
  <c r="D43" i="10"/>
  <c r="D44" i="10"/>
  <c r="D45" i="10"/>
  <c r="D46" i="10"/>
  <c r="F91" i="3" s="1"/>
  <c r="D47" i="10"/>
  <c r="D48" i="10"/>
  <c r="D49" i="10"/>
  <c r="D50" i="10"/>
  <c r="F49" i="7" s="1"/>
  <c r="D51" i="10"/>
  <c r="D52" i="10"/>
  <c r="F25" i="3" s="1"/>
  <c r="D53" i="10"/>
  <c r="F47" i="7" s="1"/>
  <c r="D54" i="10"/>
  <c r="F81" i="3" s="1"/>
  <c r="D55" i="10"/>
  <c r="D56" i="10"/>
  <c r="D57" i="10"/>
  <c r="F13" i="3" s="1"/>
  <c r="D58" i="10"/>
  <c r="D59" i="10"/>
  <c r="D60" i="10"/>
  <c r="D61" i="10"/>
  <c r="D62" i="10"/>
  <c r="D63" i="10"/>
  <c r="F36" i="5" s="1"/>
  <c r="D64" i="10"/>
  <c r="D65" i="10"/>
  <c r="F25" i="7" s="1"/>
  <c r="D66" i="10"/>
  <c r="D67" i="10"/>
  <c r="F32" i="1" s="1"/>
  <c r="D68" i="10"/>
  <c r="D69" i="10"/>
  <c r="F23" i="1" s="1"/>
  <c r="D70" i="10"/>
  <c r="D71" i="10"/>
  <c r="F39" i="1" s="1"/>
  <c r="D72" i="10"/>
  <c r="D73" i="10"/>
  <c r="D74" i="10"/>
  <c r="D75" i="10"/>
  <c r="D76" i="10"/>
  <c r="D77" i="10"/>
  <c r="D78" i="10"/>
  <c r="D79" i="10"/>
  <c r="D80" i="10"/>
  <c r="F18" i="1" s="1"/>
  <c r="D81" i="10"/>
  <c r="D82" i="10"/>
  <c r="F16" i="1" s="1"/>
  <c r="D83" i="10"/>
  <c r="F51" i="1" s="1"/>
  <c r="D84" i="10"/>
  <c r="D85" i="10"/>
  <c r="D86" i="10"/>
  <c r="D87" i="10"/>
  <c r="D88" i="10"/>
  <c r="D89" i="10"/>
  <c r="D90" i="10"/>
  <c r="D91" i="10"/>
  <c r="D92" i="10"/>
  <c r="F43" i="5" s="1"/>
  <c r="D93" i="10"/>
  <c r="F63" i="3" s="1"/>
  <c r="D94" i="10"/>
  <c r="D95" i="10"/>
  <c r="F15" i="1" s="1"/>
  <c r="D96" i="10"/>
  <c r="F34" i="3" s="1"/>
  <c r="D97" i="10"/>
  <c r="D98" i="10"/>
  <c r="F8" i="3" s="1"/>
  <c r="D99" i="10"/>
  <c r="D100" i="10"/>
  <c r="D101" i="10"/>
  <c r="D102" i="10"/>
  <c r="D103" i="10"/>
  <c r="D104" i="10"/>
  <c r="F34" i="5" s="1"/>
  <c r="D105" i="10"/>
  <c r="D106" i="10"/>
  <c r="F31" i="1" s="1"/>
  <c r="D107" i="10"/>
  <c r="F11" i="1" s="1"/>
  <c r="D108" i="10"/>
  <c r="D109" i="10"/>
  <c r="D110" i="10"/>
  <c r="D111" i="10"/>
  <c r="D112" i="10"/>
  <c r="F42" i="1" s="1"/>
  <c r="D113" i="10"/>
  <c r="D114" i="10"/>
  <c r="D115" i="10"/>
  <c r="F23" i="3" s="1"/>
  <c r="D116" i="10"/>
  <c r="D117" i="10"/>
  <c r="F36" i="1" s="1"/>
  <c r="D118" i="10"/>
  <c r="F88" i="3" s="1"/>
  <c r="D119" i="10"/>
  <c r="F25" i="1" s="1"/>
  <c r="D120" i="10"/>
  <c r="D121" i="10"/>
  <c r="F37" i="1" s="1"/>
  <c r="D122" i="10"/>
  <c r="D123" i="10"/>
  <c r="D124" i="10"/>
  <c r="F41" i="1" s="1"/>
  <c r="D125" i="10"/>
  <c r="D126" i="10"/>
  <c r="D127" i="10"/>
  <c r="D128" i="10"/>
  <c r="F45" i="5" s="1"/>
  <c r="D129" i="10"/>
  <c r="D130" i="10"/>
  <c r="D131" i="10"/>
  <c r="F47" i="1" s="1"/>
  <c r="D132" i="10"/>
  <c r="F20" i="1" s="1"/>
  <c r="D133" i="10"/>
  <c r="F63" i="5" s="1"/>
  <c r="D134" i="10"/>
  <c r="F41" i="3" s="1"/>
  <c r="D135" i="10"/>
  <c r="D136" i="10"/>
  <c r="D137" i="10"/>
  <c r="F64" i="1" s="1"/>
  <c r="D138" i="10"/>
  <c r="F26" i="3" s="1"/>
  <c r="D139" i="10"/>
  <c r="D140" i="10"/>
  <c r="D141" i="10"/>
  <c r="D142" i="10"/>
  <c r="D143" i="10"/>
  <c r="F60" i="3" s="1"/>
  <c r="D144" i="10"/>
  <c r="F50" i="3" s="1"/>
  <c r="D145" i="10"/>
  <c r="D146" i="10"/>
  <c r="F89" i="3" s="1"/>
  <c r="D147" i="10"/>
  <c r="D148" i="10"/>
  <c r="D149" i="10"/>
  <c r="F13" i="1" s="1"/>
  <c r="D150" i="10"/>
  <c r="F35" i="1" s="1"/>
  <c r="D151" i="10"/>
  <c r="F28" i="1" s="1"/>
  <c r="D152" i="10"/>
  <c r="D153" i="10"/>
  <c r="D154" i="10"/>
  <c r="D155" i="10"/>
  <c r="F44" i="1" s="1"/>
  <c r="D156" i="10"/>
  <c r="D157" i="10"/>
  <c r="F29" i="1" s="1"/>
  <c r="D158" i="10"/>
  <c r="F55" i="3" s="1"/>
  <c r="D159" i="10"/>
  <c r="D160" i="10"/>
  <c r="D161" i="10"/>
  <c r="D162" i="10"/>
  <c r="D163" i="10"/>
  <c r="D164" i="10"/>
  <c r="F76" i="3" s="1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G6" i="1"/>
  <c r="H6" i="1"/>
  <c r="G64" i="1"/>
  <c r="H64" i="1"/>
  <c r="F19" i="1"/>
  <c r="G19" i="1"/>
  <c r="H19" i="1"/>
  <c r="G22" i="1"/>
  <c r="H22" i="1"/>
  <c r="G16" i="1"/>
  <c r="H16" i="1"/>
  <c r="F12" i="1"/>
  <c r="G12" i="1"/>
  <c r="H12" i="1"/>
  <c r="F7" i="1"/>
  <c r="G7" i="1"/>
  <c r="H7" i="1"/>
  <c r="G11" i="1"/>
  <c r="H11" i="1"/>
  <c r="F30" i="1"/>
  <c r="G30" i="1"/>
  <c r="H30" i="1"/>
  <c r="F8" i="1"/>
  <c r="G8" i="1"/>
  <c r="H8" i="1"/>
  <c r="F10" i="1"/>
  <c r="G10" i="1"/>
  <c r="H10" i="1"/>
  <c r="F21" i="1"/>
  <c r="G21" i="1"/>
  <c r="H21" i="1"/>
  <c r="G20" i="1"/>
  <c r="H20" i="1"/>
  <c r="F66" i="1"/>
  <c r="G66" i="1"/>
  <c r="H66" i="1"/>
  <c r="G18" i="1"/>
  <c r="H18" i="1"/>
  <c r="G49" i="1"/>
  <c r="H49" i="1"/>
  <c r="G60" i="1"/>
  <c r="H60" i="1"/>
  <c r="F48" i="1"/>
  <c r="G48" i="1"/>
  <c r="H48" i="1"/>
  <c r="F14" i="1"/>
  <c r="G14" i="1"/>
  <c r="H14" i="1"/>
  <c r="G65" i="1"/>
  <c r="H65" i="1"/>
  <c r="G28" i="1"/>
  <c r="H28" i="1"/>
  <c r="G13" i="1"/>
  <c r="H13" i="1"/>
  <c r="F24" i="1"/>
  <c r="G24" i="1"/>
  <c r="H24" i="1"/>
  <c r="G25" i="1"/>
  <c r="H25" i="1"/>
  <c r="F17" i="1"/>
  <c r="G17" i="1"/>
  <c r="H17" i="1"/>
  <c r="G29" i="1"/>
  <c r="H29" i="1"/>
  <c r="F5" i="1"/>
  <c r="G5" i="1"/>
  <c r="H5" i="1"/>
  <c r="G50" i="1"/>
  <c r="H50" i="1"/>
  <c r="F27" i="1"/>
  <c r="G27" i="1"/>
  <c r="H27" i="1"/>
  <c r="G47" i="1"/>
  <c r="H47" i="1"/>
  <c r="H9" i="1"/>
  <c r="G9" i="1"/>
  <c r="G7" i="2"/>
  <c r="H7" i="2"/>
  <c r="G5" i="2"/>
  <c r="H5" i="2"/>
  <c r="G28" i="2"/>
  <c r="H28" i="2"/>
  <c r="F13" i="2"/>
  <c r="G13" i="2"/>
  <c r="H13" i="2"/>
  <c r="G9" i="2"/>
  <c r="H9" i="2"/>
  <c r="G21" i="2"/>
  <c r="H21" i="2"/>
  <c r="G19" i="2"/>
  <c r="H19" i="2"/>
  <c r="G16" i="2"/>
  <c r="H16" i="2"/>
  <c r="F27" i="2"/>
  <c r="G27" i="2"/>
  <c r="H27" i="2"/>
  <c r="G11" i="2"/>
  <c r="H11" i="2"/>
  <c r="G14" i="2"/>
  <c r="H14" i="2"/>
  <c r="F12" i="2"/>
  <c r="G12" i="2"/>
  <c r="H12" i="2"/>
  <c r="G6" i="2"/>
  <c r="H6" i="2"/>
  <c r="G10" i="2"/>
  <c r="H10" i="2"/>
  <c r="G29" i="2"/>
  <c r="H29" i="2"/>
  <c r="G8" i="2"/>
  <c r="H8" i="2"/>
  <c r="G7" i="3"/>
  <c r="H7" i="3"/>
  <c r="F10" i="3"/>
  <c r="G10" i="3"/>
  <c r="H10" i="3"/>
  <c r="F90" i="3"/>
  <c r="G90" i="3"/>
  <c r="H90" i="3"/>
  <c r="F5" i="3"/>
  <c r="G5" i="3"/>
  <c r="H5" i="3"/>
  <c r="G11" i="3"/>
  <c r="H11" i="3"/>
  <c r="G17" i="3"/>
  <c r="H17" i="3"/>
  <c r="F12" i="3"/>
  <c r="G12" i="3"/>
  <c r="H12" i="3"/>
  <c r="F43" i="3"/>
  <c r="G43" i="3"/>
  <c r="H43" i="3"/>
  <c r="F29" i="3"/>
  <c r="G29" i="3"/>
  <c r="H29" i="3"/>
  <c r="G15" i="3"/>
  <c r="H15" i="3"/>
  <c r="G18" i="3"/>
  <c r="H18" i="3"/>
  <c r="F36" i="3"/>
  <c r="G36" i="3"/>
  <c r="H36" i="3"/>
  <c r="G20" i="3"/>
  <c r="H20" i="3"/>
  <c r="F19" i="3"/>
  <c r="G19" i="3"/>
  <c r="H19" i="3"/>
  <c r="G39" i="3"/>
  <c r="H39" i="3"/>
  <c r="F32" i="3"/>
  <c r="G32" i="3"/>
  <c r="H32" i="3"/>
  <c r="F35" i="3"/>
  <c r="G35" i="3"/>
  <c r="H35" i="3"/>
  <c r="F46" i="3"/>
  <c r="G46" i="3"/>
  <c r="H46" i="3"/>
  <c r="F58" i="3"/>
  <c r="G58" i="3"/>
  <c r="H58" i="3"/>
  <c r="F31" i="3"/>
  <c r="G31" i="3"/>
  <c r="H31" i="3"/>
  <c r="G41" i="3"/>
  <c r="H41" i="3"/>
  <c r="G50" i="3"/>
  <c r="H50" i="3"/>
  <c r="G60" i="3"/>
  <c r="H60" i="3"/>
  <c r="G89" i="3"/>
  <c r="H89" i="3"/>
  <c r="G24" i="3"/>
  <c r="H24" i="3"/>
  <c r="F54" i="3"/>
  <c r="G54" i="3"/>
  <c r="H54" i="3"/>
  <c r="G16" i="3"/>
  <c r="H16" i="3"/>
  <c r="F6" i="3"/>
  <c r="G6" i="3"/>
  <c r="H6" i="3"/>
  <c r="G91" i="3"/>
  <c r="H91" i="3"/>
  <c r="G8" i="3"/>
  <c r="H8" i="3"/>
  <c r="F9" i="3"/>
  <c r="G9" i="3"/>
  <c r="H9" i="3"/>
  <c r="F33" i="3"/>
  <c r="G33" i="3"/>
  <c r="H33" i="3"/>
  <c r="F30" i="3"/>
  <c r="G30" i="3"/>
  <c r="H30" i="3"/>
  <c r="F59" i="3"/>
  <c r="G59" i="3"/>
  <c r="H59" i="3"/>
  <c r="F64" i="3"/>
  <c r="G64" i="3"/>
  <c r="H64" i="3"/>
  <c r="G9" i="4"/>
  <c r="H9" i="4"/>
  <c r="G5" i="4"/>
  <c r="H5" i="4"/>
  <c r="G7" i="4"/>
  <c r="H7" i="4"/>
  <c r="G6" i="4"/>
  <c r="H6" i="4"/>
  <c r="G8" i="4"/>
  <c r="H8" i="4"/>
  <c r="G10" i="4"/>
  <c r="H10" i="4"/>
  <c r="G15" i="4"/>
  <c r="H15" i="4"/>
  <c r="G12" i="4"/>
  <c r="H12" i="4"/>
  <c r="G14" i="4"/>
  <c r="H14" i="4"/>
  <c r="F22" i="4"/>
  <c r="G22" i="4"/>
  <c r="H22" i="4"/>
  <c r="G18" i="4"/>
  <c r="H18" i="4"/>
  <c r="G16" i="4"/>
  <c r="H16" i="4"/>
  <c r="G23" i="4"/>
  <c r="H23" i="4"/>
  <c r="G17" i="4"/>
  <c r="H17" i="4"/>
  <c r="G13" i="4"/>
  <c r="H13" i="4"/>
  <c r="G30" i="4"/>
  <c r="H30" i="4"/>
  <c r="H11" i="4"/>
  <c r="G11" i="4"/>
  <c r="G7" i="5"/>
  <c r="H7" i="5"/>
  <c r="F17" i="5"/>
  <c r="G17" i="5"/>
  <c r="H17" i="5"/>
  <c r="F11" i="5"/>
  <c r="G11" i="5"/>
  <c r="H11" i="5"/>
  <c r="F8" i="5"/>
  <c r="G8" i="5"/>
  <c r="H8" i="5"/>
  <c r="F20" i="5"/>
  <c r="G20" i="5"/>
  <c r="H20" i="5"/>
  <c r="G39" i="5"/>
  <c r="H39" i="5"/>
  <c r="F16" i="5"/>
  <c r="G16" i="5"/>
  <c r="H16" i="5"/>
  <c r="F15" i="5"/>
  <c r="G15" i="5"/>
  <c r="H15" i="5"/>
  <c r="G12" i="5"/>
  <c r="H12" i="5"/>
  <c r="G14" i="5"/>
  <c r="H14" i="5"/>
  <c r="G23" i="5"/>
  <c r="H23" i="5"/>
  <c r="G27" i="5"/>
  <c r="H27" i="5"/>
  <c r="F24" i="5"/>
  <c r="G24" i="5"/>
  <c r="H24" i="5"/>
  <c r="F62" i="5"/>
  <c r="G62" i="5"/>
  <c r="H62" i="5"/>
  <c r="G21" i="5"/>
  <c r="H21" i="5"/>
  <c r="F18" i="5"/>
  <c r="G18" i="5"/>
  <c r="H18" i="5"/>
  <c r="G22" i="5"/>
  <c r="H22" i="5"/>
  <c r="G25" i="5"/>
  <c r="H25" i="5"/>
  <c r="F41" i="5"/>
  <c r="G41" i="5"/>
  <c r="H41" i="5"/>
  <c r="G19" i="5"/>
  <c r="H19" i="5"/>
  <c r="F55" i="5"/>
  <c r="G55" i="5"/>
  <c r="H55" i="5"/>
  <c r="F28" i="5"/>
  <c r="G28" i="5"/>
  <c r="H28" i="5"/>
  <c r="G9" i="5"/>
  <c r="H9" i="5"/>
  <c r="G6" i="5"/>
  <c r="H6" i="5"/>
  <c r="G34" i="5"/>
  <c r="H34" i="5"/>
  <c r="F10" i="5"/>
  <c r="G10" i="5"/>
  <c r="H10" i="5"/>
  <c r="G45" i="5"/>
  <c r="H45" i="5"/>
  <c r="G43" i="5"/>
  <c r="H43" i="5"/>
  <c r="G63" i="5"/>
  <c r="H63" i="5"/>
  <c r="F64" i="5"/>
  <c r="G64" i="5"/>
  <c r="H64" i="5"/>
  <c r="F50" i="5"/>
  <c r="G50" i="5"/>
  <c r="H50" i="5"/>
  <c r="F46" i="5"/>
  <c r="G46" i="5"/>
  <c r="H46" i="5"/>
  <c r="H5" i="5"/>
  <c r="G5" i="5"/>
  <c r="F5" i="5"/>
  <c r="G19" i="6"/>
  <c r="H19" i="6"/>
  <c r="F14" i="6"/>
  <c r="G14" i="6"/>
  <c r="H14" i="6"/>
  <c r="G9" i="6"/>
  <c r="H9" i="6"/>
  <c r="G6" i="6"/>
  <c r="H6" i="6"/>
  <c r="G7" i="6"/>
  <c r="H7" i="6"/>
  <c r="G11" i="6"/>
  <c r="H11" i="6"/>
  <c r="G5" i="6"/>
  <c r="H5" i="6"/>
  <c r="G10" i="6"/>
  <c r="H10" i="6"/>
  <c r="G8" i="6"/>
  <c r="H8" i="6"/>
  <c r="G17" i="6"/>
  <c r="H17" i="6"/>
  <c r="G13" i="6"/>
  <c r="H13" i="6"/>
  <c r="G21" i="6"/>
  <c r="H21" i="6"/>
  <c r="G18" i="6"/>
  <c r="H18" i="6"/>
  <c r="F28" i="6"/>
  <c r="G28" i="6"/>
  <c r="H28" i="6"/>
  <c r="G29" i="6"/>
  <c r="H29" i="6"/>
  <c r="G24" i="6"/>
  <c r="H24" i="6"/>
  <c r="H15" i="6"/>
  <c r="G15" i="6"/>
  <c r="F15" i="6"/>
  <c r="E15" i="6"/>
  <c r="G5" i="7"/>
  <c r="H5" i="7"/>
  <c r="G10" i="7"/>
  <c r="H10" i="7"/>
  <c r="G7" i="7"/>
  <c r="H7" i="7"/>
  <c r="F8" i="7"/>
  <c r="G8" i="7"/>
  <c r="H8" i="7"/>
  <c r="G9" i="7"/>
  <c r="H9" i="7"/>
  <c r="G11" i="7"/>
  <c r="H11" i="7"/>
  <c r="G25" i="7"/>
  <c r="H25" i="7"/>
  <c r="F15" i="7"/>
  <c r="G15" i="7"/>
  <c r="H15" i="7"/>
  <c r="G46" i="7"/>
  <c r="H46" i="7"/>
  <c r="G47" i="7"/>
  <c r="H47" i="7"/>
  <c r="F43" i="7"/>
  <c r="G43" i="7"/>
  <c r="H43" i="7"/>
  <c r="F48" i="7"/>
  <c r="G48" i="7"/>
  <c r="H48" i="7"/>
  <c r="G49" i="7"/>
  <c r="H49" i="7"/>
  <c r="G29" i="7"/>
  <c r="H29" i="7"/>
  <c r="H6" i="7"/>
  <c r="G6" i="7"/>
  <c r="F18" i="8"/>
  <c r="F9" i="4"/>
  <c r="F6" i="2"/>
  <c r="F8" i="4"/>
  <c r="F10" i="6"/>
  <c r="F16" i="4"/>
  <c r="F21" i="2"/>
  <c r="F7" i="8"/>
  <c r="F8" i="6"/>
  <c r="F18" i="4"/>
  <c r="F29" i="2"/>
  <c r="F24" i="6"/>
  <c r="F14" i="4"/>
  <c r="F19" i="8"/>
  <c r="F18" i="6"/>
  <c r="F21" i="6"/>
  <c r="F5" i="2"/>
  <c r="F14" i="2"/>
  <c r="F8" i="2"/>
  <c r="F17" i="4"/>
  <c r="F23" i="4"/>
  <c r="F30" i="4"/>
  <c r="F5" i="6"/>
  <c r="F15" i="4"/>
  <c r="F6" i="6"/>
  <c r="F17" i="6"/>
  <c r="F9" i="2"/>
  <c r="F11" i="4"/>
  <c r="F11" i="2"/>
  <c r="F10" i="2"/>
  <c r="F13" i="4"/>
  <c r="G5" i="8"/>
  <c r="H5" i="8"/>
  <c r="F17" i="8"/>
  <c r="G17" i="8"/>
  <c r="H17" i="8"/>
  <c r="G18" i="8"/>
  <c r="H18" i="8"/>
  <c r="G19" i="8"/>
  <c r="H19" i="8"/>
  <c r="F6" i="8"/>
  <c r="G6" i="8"/>
  <c r="H6" i="8"/>
  <c r="G7" i="8"/>
  <c r="H7" i="8"/>
  <c r="F46" i="7" l="1"/>
  <c r="F21" i="5"/>
  <c r="F6" i="7"/>
  <c r="F24" i="3"/>
  <c r="F7" i="3"/>
  <c r="F23" i="5"/>
  <c r="F10" i="7"/>
  <c r="F25" i="5"/>
  <c r="F14" i="5"/>
  <c r="F39" i="5"/>
  <c r="F16" i="3"/>
  <c r="F39" i="3"/>
  <c r="F18" i="3"/>
  <c r="F49" i="1"/>
  <c r="F32" i="5"/>
  <c r="F7" i="7"/>
  <c r="F29" i="7"/>
  <c r="F9" i="1"/>
  <c r="F40" i="1"/>
  <c r="F40" i="5"/>
  <c r="F45" i="1"/>
  <c r="F28" i="3"/>
  <c r="F9" i="7"/>
  <c r="F5" i="7"/>
  <c r="F6" i="5"/>
  <c r="F22" i="5"/>
  <c r="F12" i="5"/>
  <c r="F7" i="5"/>
  <c r="F15" i="3"/>
  <c r="F17" i="3"/>
  <c r="F31" i="5"/>
  <c r="F48" i="3"/>
  <c r="F53" i="1"/>
  <c r="F38" i="3"/>
  <c r="F52" i="1"/>
  <c r="F51" i="3"/>
  <c r="F54" i="5"/>
  <c r="F27" i="5"/>
  <c r="F20" i="3"/>
  <c r="F11" i="3"/>
  <c r="F59" i="5"/>
  <c r="F11" i="7"/>
  <c r="F37" i="3"/>
  <c r="F16" i="2"/>
  <c r="F28" i="2"/>
  <c r="F7" i="6"/>
  <c r="F9" i="6"/>
  <c r="F7" i="2"/>
  <c r="F13" i="6"/>
  <c r="F7" i="4"/>
  <c r="F5" i="8"/>
  <c r="F29" i="6"/>
  <c r="F11" i="6"/>
  <c r="F12" i="4"/>
  <c r="F6" i="4"/>
  <c r="F5" i="4"/>
  <c r="F10" i="4"/>
  <c r="F19" i="2"/>
  <c r="F19" i="6"/>
  <c r="D5" i="7"/>
  <c r="E5" i="7"/>
  <c r="D10" i="7"/>
  <c r="E10" i="7"/>
  <c r="D7" i="7"/>
  <c r="E7" i="7"/>
  <c r="D8" i="7"/>
  <c r="E8" i="7"/>
  <c r="D9" i="7"/>
  <c r="E9" i="7"/>
  <c r="D11" i="7"/>
  <c r="E11" i="7"/>
  <c r="D25" i="7"/>
  <c r="E25" i="7"/>
  <c r="D15" i="7"/>
  <c r="E15" i="7"/>
  <c r="D46" i="7"/>
  <c r="E46" i="7"/>
  <c r="D47" i="7"/>
  <c r="E47" i="7"/>
  <c r="D43" i="7"/>
  <c r="E43" i="7"/>
  <c r="D48" i="7"/>
  <c r="E48" i="7"/>
  <c r="D49" i="7"/>
  <c r="E49" i="7"/>
  <c r="D29" i="7"/>
  <c r="E29" i="7"/>
  <c r="D6" i="1"/>
  <c r="E6" i="1"/>
  <c r="D64" i="1"/>
  <c r="E64" i="1"/>
  <c r="D19" i="1"/>
  <c r="E19" i="1"/>
  <c r="D22" i="1"/>
  <c r="E22" i="1"/>
  <c r="D16" i="1"/>
  <c r="E16" i="1"/>
  <c r="D12" i="1"/>
  <c r="E12" i="1"/>
  <c r="D7" i="1"/>
  <c r="E7" i="1"/>
  <c r="D11" i="1"/>
  <c r="E11" i="1"/>
  <c r="D30" i="1"/>
  <c r="E30" i="1"/>
  <c r="D8" i="1"/>
  <c r="E8" i="1"/>
  <c r="D10" i="1"/>
  <c r="E10" i="1"/>
  <c r="D21" i="1"/>
  <c r="E21" i="1"/>
  <c r="D20" i="1"/>
  <c r="E20" i="1"/>
  <c r="D66" i="1"/>
  <c r="E66" i="1"/>
  <c r="D18" i="1"/>
  <c r="E18" i="1"/>
  <c r="D49" i="1"/>
  <c r="E49" i="1"/>
  <c r="D60" i="1"/>
  <c r="E60" i="1"/>
  <c r="D48" i="1"/>
  <c r="E48" i="1"/>
  <c r="D14" i="1"/>
  <c r="E14" i="1"/>
  <c r="D65" i="1"/>
  <c r="E65" i="1"/>
  <c r="D28" i="1"/>
  <c r="E28" i="1"/>
  <c r="D13" i="1"/>
  <c r="E13" i="1"/>
  <c r="D24" i="1"/>
  <c r="E24" i="1"/>
  <c r="D25" i="1"/>
  <c r="E25" i="1"/>
  <c r="D17" i="1"/>
  <c r="E17" i="1"/>
  <c r="D29" i="1"/>
  <c r="E29" i="1"/>
  <c r="D5" i="1"/>
  <c r="E5" i="1"/>
  <c r="D50" i="1"/>
  <c r="E50" i="1"/>
  <c r="D27" i="1"/>
  <c r="E27" i="1"/>
  <c r="D47" i="1"/>
  <c r="E47" i="1"/>
  <c r="E9" i="1"/>
  <c r="D9" i="1"/>
  <c r="D7" i="3"/>
  <c r="E7" i="3"/>
  <c r="D10" i="3"/>
  <c r="E10" i="3"/>
  <c r="D90" i="3"/>
  <c r="E90" i="3"/>
  <c r="D5" i="3"/>
  <c r="E5" i="3"/>
  <c r="D11" i="3"/>
  <c r="E11" i="3"/>
  <c r="D17" i="3"/>
  <c r="E17" i="3"/>
  <c r="D12" i="3"/>
  <c r="E12" i="3"/>
  <c r="D43" i="3"/>
  <c r="E43" i="3"/>
  <c r="D29" i="3"/>
  <c r="E29" i="3"/>
  <c r="D15" i="3"/>
  <c r="E15" i="3"/>
  <c r="D18" i="3"/>
  <c r="E18" i="3"/>
  <c r="D36" i="3"/>
  <c r="E36" i="3"/>
  <c r="D20" i="3"/>
  <c r="E20" i="3"/>
  <c r="D19" i="3"/>
  <c r="E19" i="3"/>
  <c r="D39" i="3"/>
  <c r="E39" i="3"/>
  <c r="D32" i="3"/>
  <c r="E32" i="3"/>
  <c r="D35" i="3"/>
  <c r="E35" i="3"/>
  <c r="D46" i="3"/>
  <c r="E46" i="3"/>
  <c r="D58" i="3"/>
  <c r="E58" i="3"/>
  <c r="D31" i="3"/>
  <c r="E31" i="3"/>
  <c r="D41" i="3"/>
  <c r="E41" i="3"/>
  <c r="D50" i="3"/>
  <c r="E50" i="3"/>
  <c r="D60" i="3"/>
  <c r="E60" i="3"/>
  <c r="D89" i="3"/>
  <c r="E89" i="3"/>
  <c r="D24" i="3"/>
  <c r="E24" i="3"/>
  <c r="D54" i="3"/>
  <c r="E54" i="3"/>
  <c r="D16" i="3"/>
  <c r="E16" i="3"/>
  <c r="D6" i="3"/>
  <c r="E6" i="3"/>
  <c r="D91" i="3"/>
  <c r="E91" i="3"/>
  <c r="D8" i="3"/>
  <c r="E8" i="3"/>
  <c r="D9" i="3"/>
  <c r="E9" i="3"/>
  <c r="D33" i="3"/>
  <c r="E33" i="3"/>
  <c r="D30" i="3"/>
  <c r="E30" i="3"/>
  <c r="D59" i="3"/>
  <c r="E59" i="3"/>
  <c r="D64" i="3"/>
  <c r="E64" i="3"/>
  <c r="D7" i="5"/>
  <c r="E7" i="5"/>
  <c r="D17" i="5"/>
  <c r="E17" i="5"/>
  <c r="D11" i="5"/>
  <c r="E11" i="5"/>
  <c r="D8" i="5"/>
  <c r="E8" i="5"/>
  <c r="D20" i="5"/>
  <c r="E20" i="5"/>
  <c r="D39" i="5"/>
  <c r="E39" i="5"/>
  <c r="D16" i="5"/>
  <c r="E16" i="5"/>
  <c r="D15" i="5"/>
  <c r="E15" i="5"/>
  <c r="D12" i="5"/>
  <c r="E12" i="5"/>
  <c r="D14" i="5"/>
  <c r="E14" i="5"/>
  <c r="D23" i="5"/>
  <c r="E23" i="5"/>
  <c r="D27" i="5"/>
  <c r="E27" i="5"/>
  <c r="D24" i="5"/>
  <c r="E24" i="5"/>
  <c r="D62" i="5"/>
  <c r="E62" i="5"/>
  <c r="D21" i="5"/>
  <c r="E21" i="5"/>
  <c r="D18" i="5"/>
  <c r="E18" i="5"/>
  <c r="D22" i="5"/>
  <c r="E22" i="5"/>
  <c r="D25" i="5"/>
  <c r="E25" i="5"/>
  <c r="D41" i="5"/>
  <c r="E41" i="5"/>
  <c r="D19" i="5"/>
  <c r="E19" i="5"/>
  <c r="D55" i="5"/>
  <c r="E55" i="5"/>
  <c r="D28" i="5"/>
  <c r="E28" i="5"/>
  <c r="D9" i="5"/>
  <c r="E9" i="5"/>
  <c r="D6" i="5"/>
  <c r="E6" i="5"/>
  <c r="D34" i="5"/>
  <c r="E34" i="5"/>
  <c r="D10" i="5"/>
  <c r="E10" i="5"/>
  <c r="D45" i="5"/>
  <c r="E45" i="5"/>
  <c r="D43" i="5"/>
  <c r="E43" i="5"/>
  <c r="D63" i="5"/>
  <c r="E63" i="5"/>
  <c r="D64" i="5"/>
  <c r="E64" i="5"/>
  <c r="D50" i="5"/>
  <c r="E50" i="5"/>
  <c r="D46" i="5"/>
  <c r="E46" i="5"/>
  <c r="E5" i="5"/>
  <c r="D5" i="5"/>
  <c r="E6" i="7"/>
  <c r="D6" i="7"/>
  <c r="D9" i="4"/>
  <c r="E9" i="4"/>
  <c r="D5" i="4"/>
  <c r="E5" i="4"/>
  <c r="D7" i="4"/>
  <c r="E7" i="4"/>
  <c r="D6" i="4"/>
  <c r="E6" i="4"/>
  <c r="D8" i="4"/>
  <c r="E8" i="4"/>
  <c r="D10" i="4"/>
  <c r="E10" i="4"/>
  <c r="D15" i="4"/>
  <c r="E15" i="4"/>
  <c r="D12" i="4"/>
  <c r="E12" i="4"/>
  <c r="D14" i="4"/>
  <c r="E14" i="4"/>
  <c r="D22" i="4"/>
  <c r="E22" i="4"/>
  <c r="D18" i="4"/>
  <c r="E18" i="4"/>
  <c r="D16" i="4"/>
  <c r="E16" i="4"/>
  <c r="D23" i="4"/>
  <c r="E23" i="4"/>
  <c r="D17" i="4"/>
  <c r="E17" i="4"/>
  <c r="D13" i="4"/>
  <c r="E13" i="4"/>
  <c r="D30" i="4"/>
  <c r="E30" i="4"/>
  <c r="D7" i="2"/>
  <c r="E7" i="2"/>
  <c r="D5" i="2"/>
  <c r="E5" i="2"/>
  <c r="D28" i="2"/>
  <c r="E28" i="2"/>
  <c r="D13" i="2"/>
  <c r="E13" i="2"/>
  <c r="D9" i="2"/>
  <c r="E9" i="2"/>
  <c r="D21" i="2"/>
  <c r="E21" i="2"/>
  <c r="D19" i="2"/>
  <c r="E19" i="2"/>
  <c r="D16" i="2"/>
  <c r="E16" i="2"/>
  <c r="D27" i="2"/>
  <c r="E27" i="2"/>
  <c r="D11" i="2"/>
  <c r="E11" i="2"/>
  <c r="D14" i="2"/>
  <c r="E14" i="2"/>
  <c r="D12" i="2"/>
  <c r="E12" i="2"/>
  <c r="D6" i="2"/>
  <c r="E6" i="2"/>
  <c r="D10" i="2"/>
  <c r="E10" i="2"/>
  <c r="D29" i="2"/>
  <c r="E29" i="2"/>
  <c r="D8" i="2"/>
  <c r="E8" i="2"/>
  <c r="E11" i="4"/>
  <c r="D11" i="4"/>
  <c r="D19" i="6"/>
  <c r="E19" i="6"/>
  <c r="D14" i="6"/>
  <c r="E14" i="6"/>
  <c r="D9" i="6"/>
  <c r="E9" i="6"/>
  <c r="D6" i="6"/>
  <c r="E6" i="6"/>
  <c r="D7" i="6"/>
  <c r="E7" i="6"/>
  <c r="D11" i="6"/>
  <c r="E11" i="6"/>
  <c r="D5" i="6"/>
  <c r="E5" i="6"/>
  <c r="D10" i="6"/>
  <c r="E10" i="6"/>
  <c r="D8" i="6"/>
  <c r="E8" i="6"/>
  <c r="D17" i="6"/>
  <c r="E17" i="6"/>
  <c r="D13" i="6"/>
  <c r="E13" i="6"/>
  <c r="D21" i="6"/>
  <c r="E21" i="6"/>
  <c r="D18" i="6"/>
  <c r="E18" i="6"/>
  <c r="D28" i="6"/>
  <c r="E28" i="6"/>
  <c r="D29" i="6"/>
  <c r="E29" i="6"/>
  <c r="D24" i="6"/>
  <c r="E24" i="6"/>
  <c r="D15" i="6"/>
  <c r="E7" i="8"/>
  <c r="D7" i="8"/>
  <c r="D19" i="8"/>
  <c r="E19" i="8"/>
  <c r="D6" i="8"/>
  <c r="E6" i="8"/>
  <c r="E18" i="8"/>
  <c r="D18" i="8"/>
  <c r="D17" i="8"/>
  <c r="E17" i="8"/>
  <c r="D5" i="8"/>
  <c r="E5" i="8"/>
  <c r="P9" i="5" l="1"/>
  <c r="P6" i="5"/>
  <c r="P34" i="5"/>
  <c r="P10" i="5"/>
  <c r="P45" i="5"/>
  <c r="P43" i="5"/>
  <c r="P63" i="5"/>
  <c r="P64" i="5"/>
  <c r="P50" i="5"/>
  <c r="P27" i="5"/>
  <c r="P21" i="5"/>
  <c r="P41" i="5"/>
  <c r="P89" i="3"/>
  <c r="P60" i="3"/>
  <c r="P50" i="3"/>
  <c r="P58" i="3"/>
  <c r="P46" i="3"/>
  <c r="P41" i="3"/>
  <c r="P35" i="3"/>
  <c r="P39" i="3"/>
  <c r="P32" i="3"/>
  <c r="P20" i="3"/>
  <c r="P19" i="3"/>
  <c r="P36" i="3"/>
  <c r="P43" i="3"/>
  <c r="P17" i="4"/>
  <c r="P22" i="4"/>
  <c r="P23" i="4"/>
  <c r="P12" i="4"/>
  <c r="P16" i="4"/>
  <c r="P10" i="4"/>
  <c r="P66" i="1"/>
  <c r="P21" i="1"/>
  <c r="P20" i="1"/>
  <c r="P49" i="1"/>
  <c r="P60" i="1"/>
  <c r="P5" i="2"/>
  <c r="P9" i="2"/>
  <c r="P19" i="2"/>
  <c r="P16" i="2"/>
  <c r="P62" i="5" l="1"/>
  <c r="P39" i="5"/>
  <c r="P28" i="6" l="1"/>
  <c r="P8" i="1" l="1"/>
  <c r="P7" i="2"/>
  <c r="P9" i="7" l="1"/>
  <c r="P19" i="5" l="1"/>
  <c r="P10" i="1"/>
  <c r="P17" i="6"/>
  <c r="P64" i="3" l="1"/>
  <c r="P9" i="3"/>
  <c r="P17" i="3"/>
  <c r="P14" i="4"/>
  <c r="P29" i="7" l="1"/>
  <c r="P25" i="7"/>
  <c r="P11" i="3" l="1"/>
  <c r="P24" i="3"/>
  <c r="P29" i="3"/>
  <c r="P15" i="4"/>
  <c r="P49" i="7"/>
  <c r="P15" i="7"/>
  <c r="P47" i="7"/>
  <c r="P28" i="5" l="1"/>
  <c r="P8" i="5"/>
  <c r="P16" i="5"/>
  <c r="P17" i="1"/>
  <c r="P18" i="1"/>
  <c r="P24" i="6"/>
  <c r="P8" i="3" l="1"/>
  <c r="P12" i="3"/>
  <c r="P18" i="3"/>
  <c r="P30" i="3"/>
  <c r="P59" i="3"/>
  <c r="P10" i="3"/>
  <c r="P30" i="4"/>
  <c r="P5" i="1" l="1"/>
  <c r="P12" i="2" l="1"/>
  <c r="P55" i="5"/>
  <c r="P17" i="5"/>
  <c r="P25" i="5"/>
  <c r="P29" i="6"/>
  <c r="P13" i="6"/>
  <c r="P15" i="3" l="1"/>
  <c r="P33" i="3"/>
  <c r="P31" i="3"/>
  <c r="P54" i="3"/>
  <c r="P11" i="7"/>
  <c r="P43" i="7"/>
  <c r="P10" i="7"/>
  <c r="P7" i="4"/>
  <c r="P5" i="4"/>
  <c r="P6" i="4"/>
  <c r="P13" i="4"/>
  <c r="P9" i="4"/>
  <c r="P8" i="4"/>
  <c r="P11" i="4"/>
  <c r="P18" i="8"/>
  <c r="P7" i="8"/>
  <c r="P6" i="8"/>
  <c r="P50" i="1" l="1"/>
  <c r="P29" i="1"/>
  <c r="P11" i="1"/>
  <c r="P7" i="1"/>
  <c r="P21" i="2"/>
  <c r="P6" i="2"/>
  <c r="P8" i="2"/>
  <c r="P14" i="2"/>
  <c r="P28" i="2"/>
  <c r="P23" i="5" l="1"/>
  <c r="P18" i="5"/>
  <c r="P5" i="5" l="1"/>
  <c r="P18" i="6"/>
  <c r="P5" i="6"/>
  <c r="P14" i="6"/>
  <c r="P11" i="6"/>
  <c r="P48" i="7" l="1"/>
  <c r="P46" i="7"/>
  <c r="P5" i="3"/>
  <c r="P22" i="5"/>
  <c r="P14" i="5"/>
  <c r="P6" i="1"/>
  <c r="P13" i="2"/>
  <c r="P6" i="6"/>
  <c r="P21" i="6"/>
  <c r="P11" i="5"/>
  <c r="P9" i="6"/>
  <c r="P9" i="1"/>
  <c r="P8" i="7"/>
  <c r="P7" i="7"/>
  <c r="P7" i="5"/>
  <c r="P28" i="1"/>
  <c r="P30" i="1"/>
  <c r="P10" i="2"/>
  <c r="P5" i="8"/>
  <c r="P20" i="5"/>
  <c r="P24" i="5"/>
  <c r="P48" i="1"/>
  <c r="P19" i="6"/>
  <c r="P29" i="2"/>
  <c r="P6" i="7"/>
  <c r="P24" i="1"/>
  <c r="P15" i="6"/>
  <c r="P16" i="3"/>
  <c r="P15" i="5"/>
  <c r="P12" i="5"/>
  <c r="P7" i="6"/>
  <c r="P27" i="1"/>
  <c r="P12" i="1"/>
  <c r="P90" i="3"/>
  <c r="P6" i="3"/>
  <c r="P7" i="3"/>
  <c r="P91" i="3"/>
  <c r="P18" i="4"/>
  <c r="P27" i="2"/>
  <c r="P11" i="2"/>
  <c r="P47" i="1"/>
  <c r="P65" i="1"/>
  <c r="P64" i="1"/>
  <c r="P16" i="1"/>
  <c r="P14" i="1"/>
  <c r="P13" i="1"/>
  <c r="P22" i="1"/>
  <c r="P19" i="1"/>
  <c r="P25" i="1"/>
  <c r="P5" i="7"/>
  <c r="P10" i="6"/>
  <c r="P8" i="6"/>
  <c r="P17" i="8"/>
  <c r="P19" i="8"/>
</calcChain>
</file>

<file path=xl/sharedStrings.xml><?xml version="1.0" encoding="utf-8"?>
<sst xmlns="http://schemas.openxmlformats.org/spreadsheetml/2006/main" count="1915" uniqueCount="537">
  <si>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</si>
  <si>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</si>
  <si>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</si>
  <si>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</si>
  <si>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</si>
  <si>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</si>
  <si>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</si>
  <si>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</si>
  <si>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</si>
  <si>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</si>
  <si>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</si>
  <si>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</si>
  <si>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</si>
  <si>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</si>
  <si>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</si>
  <si>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</si>
  <si>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</si>
  <si>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</si>
  <si>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</si>
  <si>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</si>
  <si>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</si>
  <si>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</si>
  <si>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</si>
  <si>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</si>
  <si>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</si>
  <si>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</si>
  <si>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</si>
  <si>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</si>
  <si>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</si>
  <si>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</si>
  <si>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</si>
  <si>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</si>
  <si>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</si>
  <si>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</si>
  <si>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</si>
  <si>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</si>
  <si>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</si>
  <si>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</si>
  <si>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</si>
  <si>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</si>
  <si>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</si>
  <si>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</si>
  <si>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</si>
  <si>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</si>
  <si>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</si>
  <si>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</si>
  <si>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</si>
  <si>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</si>
  <si>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</si>
  <si>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</si>
  <si>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</si>
  <si>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</si>
  <si>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</si>
  <si>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</si>
  <si>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</si>
  <si>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</si>
  <si>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</si>
  <si>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</si>
  <si>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</si>
  <si>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</si>
  <si>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</si>
  <si>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</si>
  <si>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</si>
  <si>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</si>
  <si>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</si>
  <si>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</si>
  <si>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</si>
  <si>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</si>
  <si>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</si>
  <si>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</si>
  <si>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</si>
  <si>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</si>
  <si>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</si>
  <si>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</si>
  <si>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</si>
  <si>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</si>
  <si>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</si>
  <si>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</si>
  <si>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</si>
  <si>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</si>
  <si>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</si>
  <si>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</si>
  <si>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</si>
  <si>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</si>
  <si>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</si>
  <si>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</si>
  <si>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</si>
  <si>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</si>
  <si>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</si>
  <si>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</si>
  <si>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</si>
  <si>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</si>
  <si>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</si>
  <si>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</si>
  <si>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</si>
  <si>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</si>
  <si>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</si>
  <si>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</si>
  <si>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</si>
  <si>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</si>
  <si>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</si>
  <si>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</si>
  <si>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</si>
  <si>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</si>
  <si>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</si>
  <si>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</si>
  <si>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</si>
  <si>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</si>
  <si>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</si>
  <si>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</si>
  <si>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</si>
  <si>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</si>
  <si>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</si>
  <si>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</si>
  <si>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</si>
  <si>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</si>
  <si>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</si>
  <si>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</si>
  <si>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</si>
  <si>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</si>
  <si>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</si>
  <si>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</si>
  <si>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</si>
  <si>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</si>
  <si>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</si>
  <si>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</si>
  <si>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</si>
  <si>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</si>
  <si>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</si>
  <si>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</si>
  <si>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</si>
  <si>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</si>
  <si>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</si>
  <si>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</si>
  <si>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</si>
  <si>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</si>
  <si>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</si>
  <si>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</si>
  <si>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</si>
  <si>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</si>
  <si>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</si>
  <si>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</si>
  <si>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</si>
  <si>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</si>
  <si>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</si>
  <si>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</si>
  <si>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</si>
  <si>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</si>
  <si>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</si>
  <si>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</si>
  <si>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</si>
  <si>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</si>
  <si>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</si>
  <si>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</si>
  <si>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</si>
  <si>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</si>
  <si>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</si>
  <si>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</si>
  <si>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</si>
  <si>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</si>
  <si>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</si>
  <si>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</si>
  <si>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</si>
  <si>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</si>
  <si>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</si>
  <si>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</si>
  <si>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</si>
  <si>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</si>
  <si>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</si>
  <si>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</si>
  <si>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</si>
  <si>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</si>
  <si>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</si>
  <si>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</si>
  <si>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</si>
  <si>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</si>
  <si>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</si>
  <si>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</si>
  <si>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</si>
  <si>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</si>
  <si>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</si>
  <si>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</si>
  <si>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</si>
  <si>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</si>
  <si>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</si>
  <si>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</si>
  <si>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</si>
  <si>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</si>
  <si>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</si>
  <si>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</si>
  <si>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</si>
  <si>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</si>
  <si>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</si>
  <si>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</si>
  <si>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</si>
  <si>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</si>
  <si>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</si>
  <si>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</si>
  <si>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</si>
  <si>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</si>
  <si>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</si>
  <si>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</si>
  <si>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</si>
  <si>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</si>
  <si>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</si>
  <si>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</si>
  <si>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</si>
  <si>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</si>
  <si>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</si>
  <si>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</si>
  <si>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</si>
  <si>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</si>
  <si>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</si>
  <si>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</si>
  <si>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</si>
  <si>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</si>
  <si>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</si>
  <si>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</si>
  <si>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</si>
  <si>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</si>
  <si>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</si>
  <si>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</si>
  <si>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</si>
  <si>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</si>
  <si>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</si>
  <si>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</si>
  <si>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</si>
  <si>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</si>
  <si>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</si>
  <si>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</si>
  <si>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</si>
  <si>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</si>
  <si>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</si>
  <si>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</si>
  <si>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</si>
  <si>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</si>
  <si>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</si>
  <si>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</si>
  <si>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</si>
  <si>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</si>
  <si>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</si>
  <si>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</si>
  <si>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</si>
  <si>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</si>
  <si>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</si>
  <si>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</si>
  <si>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</si>
  <si>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</si>
  <si>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</si>
  <si>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</si>
  <si>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</si>
  <si>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</si>
  <si>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</si>
  <si>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</si>
  <si>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</si>
  <si>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</si>
  <si>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</si>
  <si>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</si>
  <si>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</si>
  <si>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</si>
  <si>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</si>
  <si>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</si>
  <si>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</si>
  <si>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</si>
  <si>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</si>
  <si>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</si>
  <si>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</si>
  <si>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</si>
  <si>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</si>
  <si>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</si>
  <si>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</si>
  <si>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</si>
  <si>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</si>
  <si>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</si>
  <si>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</si>
  <si>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</si>
  <si>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</si>
  <si>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</si>
  <si>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</si>
  <si>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</si>
  <si>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</si>
  <si>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</si>
  <si>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</si>
  <si>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</si>
  <si>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</si>
  <si>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</si>
  <si>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</si>
  <si>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</si>
  <si>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</si>
  <si>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</si>
  <si>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</si>
  <si>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</si>
  <si>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</si>
  <si>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</si>
  <si>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</si>
  <si>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</si>
  <si>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</si>
  <si>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</si>
  <si>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</si>
  <si>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</si>
  <si>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</si>
  <si>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</si>
  <si>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</si>
  <si>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</si>
  <si>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</si>
  <si>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</si>
  <si>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</si>
  <si>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</si>
  <si>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</si>
  <si>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</si>
  <si>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</si>
  <si>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</si>
  <si>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</si>
  <si>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</si>
  <si>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</si>
  <si>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</si>
  <si>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</si>
  <si>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</si>
  <si>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</si>
  <si>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</si>
  <si>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</si>
  <si>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</si>
  <si>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</si>
  <si>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6.-7.</t>
  </si>
  <si>
    <t>Lokomotiva Meziměstí</t>
  </si>
  <si>
    <t>vytvoření nové databáze žebříčku</t>
  </si>
  <si>
    <t>úprava oddílových příslušností</t>
  </si>
  <si>
    <t>Holice</t>
  </si>
  <si>
    <t>Nováková Tereza</t>
  </si>
  <si>
    <t>Pytlíková Aneta</t>
  </si>
  <si>
    <t>Borová</t>
  </si>
  <si>
    <t>Stěžery</t>
  </si>
  <si>
    <t>Jirout Lukáš</t>
  </si>
  <si>
    <t>Žežule Daniel</t>
  </si>
  <si>
    <t>13.</t>
  </si>
  <si>
    <t>16.</t>
  </si>
  <si>
    <t>17.</t>
  </si>
  <si>
    <t>Simonová Barbora</t>
  </si>
  <si>
    <t>Demartini Tereza</t>
  </si>
  <si>
    <t>Vykoukal Tomáš</t>
  </si>
  <si>
    <t>Švadlenka Matěj</t>
  </si>
  <si>
    <t>Sixta Jakub</t>
  </si>
  <si>
    <t>Kulda David</t>
  </si>
  <si>
    <t>19.-20.</t>
  </si>
  <si>
    <t>výsledky Holice</t>
  </si>
  <si>
    <t>Ústí n/O</t>
  </si>
  <si>
    <t>výsledky Voděrady, UO</t>
  </si>
  <si>
    <t>Voděrady</t>
  </si>
  <si>
    <t>Dobré</t>
  </si>
  <si>
    <t>Chrudim</t>
  </si>
  <si>
    <t>Jaroměř</t>
  </si>
  <si>
    <t>Dombai Filip</t>
  </si>
  <si>
    <t>Louda Vítězslav</t>
  </si>
  <si>
    <t>Potočný Patrik</t>
  </si>
  <si>
    <t>9.-10.</t>
  </si>
  <si>
    <t>18.-19.</t>
  </si>
  <si>
    <t>23.-25.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</si>
  <si>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</si>
  <si>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</si>
  <si>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</si>
  <si>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</si>
  <si>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</si>
  <si>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</si>
  <si>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</si>
  <si>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</si>
  <si>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Topalovský Petr</t>
  </si>
  <si>
    <t>Šitina Jan</t>
  </si>
  <si>
    <t>Puš Jan</t>
  </si>
  <si>
    <t>Nový Bydžov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</si>
  <si>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</si>
  <si>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</si>
  <si>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</si>
  <si>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</si>
  <si>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</si>
  <si>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</si>
  <si>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</si>
  <si>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Kraus Robin</t>
  </si>
  <si>
    <t>Daněk Vojtěch</t>
  </si>
  <si>
    <t>Hejduk Antonín</t>
  </si>
  <si>
    <t>Ducháč Jan</t>
  </si>
  <si>
    <t>Řehák Štěpán</t>
  </si>
  <si>
    <t>Sak Vojtěch</t>
  </si>
  <si>
    <t>Jelínek Alexandr</t>
  </si>
  <si>
    <t>Rýgl Lukáš</t>
  </si>
  <si>
    <t>Svilias Dimitris Oliver</t>
  </si>
  <si>
    <t>Josefov</t>
  </si>
  <si>
    <t>Lanškroun</t>
  </si>
  <si>
    <t>Vašáková Karolína</t>
  </si>
  <si>
    <t>Vašáková Michaela</t>
  </si>
  <si>
    <t>výsledky Dobré, Chrudim</t>
  </si>
  <si>
    <t>Bombač Martin</t>
  </si>
  <si>
    <t>Kučera Lukáš</t>
  </si>
  <si>
    <t>Zapletal Jan</t>
  </si>
  <si>
    <t>Chejnovský Václav</t>
  </si>
  <si>
    <t>Kuchař Jiří</t>
  </si>
  <si>
    <t>Nosek Jan</t>
  </si>
  <si>
    <t>Bureš Viktor</t>
  </si>
  <si>
    <t>5.-6.</t>
  </si>
  <si>
    <t>27.</t>
  </si>
  <si>
    <t>36.</t>
  </si>
  <si>
    <t>34.-35.</t>
  </si>
  <si>
    <t>Dostál Jan</t>
  </si>
  <si>
    <t>Sýkora Vojtěch</t>
  </si>
  <si>
    <t>Šrámek Matěj</t>
  </si>
  <si>
    <t>22.-23.</t>
  </si>
  <si>
    <t>Kopecká Kateřina</t>
  </si>
  <si>
    <t>Dobývalová Tereza</t>
  </si>
  <si>
    <t>16.-18.</t>
  </si>
  <si>
    <t>19.-22.</t>
  </si>
  <si>
    <t>výsledky Jaroměř, Chrudim, Dobré</t>
  </si>
  <si>
    <t>28.</t>
  </si>
  <si>
    <t>29.</t>
  </si>
  <si>
    <t>30.</t>
  </si>
  <si>
    <t>31.</t>
  </si>
  <si>
    <t>34.</t>
  </si>
  <si>
    <t>44.-53.</t>
  </si>
  <si>
    <t>Vodstrčilová Adéla</t>
  </si>
  <si>
    <t>Hrubá Evelin</t>
  </si>
  <si>
    <t>Štantejský Martin</t>
  </si>
  <si>
    <t>Kalvach Vojtěch</t>
  </si>
  <si>
    <t>Bartoš Dominik</t>
  </si>
  <si>
    <t>22.</t>
  </si>
  <si>
    <t>NEJMLADŠÍ ŽACTVO</t>
  </si>
  <si>
    <t>průběžné pořadí - společné</t>
  </si>
  <si>
    <t>15.-17.</t>
  </si>
  <si>
    <t>37.-42.</t>
  </si>
  <si>
    <t>společný žebříček U11</t>
  </si>
  <si>
    <t>25.-26.</t>
  </si>
  <si>
    <t>27.-28.</t>
  </si>
  <si>
    <t>Ondráček Jonáš</t>
  </si>
  <si>
    <t>Butoves</t>
  </si>
  <si>
    <t>Flos David</t>
  </si>
  <si>
    <t>Hlawatschke Alfréd</t>
  </si>
  <si>
    <t>Dušek Filip</t>
  </si>
  <si>
    <t>33.-34.</t>
  </si>
  <si>
    <t>výsledky Chrudim, Josefov</t>
  </si>
  <si>
    <t>Kuncová Lucie</t>
  </si>
  <si>
    <t>17.-18.</t>
  </si>
  <si>
    <t>Medek Jan Václav</t>
  </si>
  <si>
    <t>29.-31.</t>
  </si>
  <si>
    <t>32.</t>
  </si>
  <si>
    <t>28.-30.</t>
  </si>
  <si>
    <t>31.-32.</t>
  </si>
  <si>
    <t>výsledky Lanškroun, Dobré</t>
  </si>
  <si>
    <t>Čipera Antonín</t>
  </si>
  <si>
    <t>Resler Tomáš</t>
  </si>
  <si>
    <t>Bořek Matouš</t>
  </si>
  <si>
    <t>Čopian Vilém</t>
  </si>
  <si>
    <t>Horák Antonín</t>
  </si>
  <si>
    <t>19.-21.</t>
  </si>
  <si>
    <t>26.-29.</t>
  </si>
  <si>
    <t>30.-34.</t>
  </si>
  <si>
    <t>35.-39.</t>
  </si>
  <si>
    <t>Honzů Viktor</t>
  </si>
  <si>
    <t>Weinzettl Vojtěch</t>
  </si>
  <si>
    <t>Weber Adam</t>
  </si>
  <si>
    <t>Celba Jan</t>
  </si>
  <si>
    <t>33.</t>
  </si>
  <si>
    <t>37.</t>
  </si>
  <si>
    <t>Litomyšl</t>
  </si>
  <si>
    <t>výsledky Chrudim</t>
  </si>
  <si>
    <t>Zilvarová Veronika</t>
  </si>
  <si>
    <t>Mervartová Nikol</t>
  </si>
  <si>
    <t>14.-20.</t>
  </si>
  <si>
    <t>20.-22.</t>
  </si>
  <si>
    <t>Jedlička Karel</t>
  </si>
  <si>
    <t>Valenta Ondřej</t>
  </si>
  <si>
    <t>33.-38.</t>
  </si>
  <si>
    <t>39.-47.</t>
  </si>
  <si>
    <t>48.-56.</t>
  </si>
  <si>
    <t>Marek Filip</t>
  </si>
  <si>
    <t>Prudič Vít</t>
  </si>
  <si>
    <t>Vašek Štěpán</t>
  </si>
  <si>
    <t>8.-9.</t>
  </si>
  <si>
    <t>35.-36.</t>
  </si>
  <si>
    <t>43.-53.</t>
  </si>
  <si>
    <t>výsledky Nová Paka</t>
  </si>
  <si>
    <t>Drozdík Mikuláš</t>
  </si>
  <si>
    <t>Novotný Miroslav</t>
  </si>
  <si>
    <t>32.-36.</t>
  </si>
  <si>
    <t>37.-41.</t>
  </si>
  <si>
    <t>Babicová Natálie</t>
  </si>
  <si>
    <t>5.-7.</t>
  </si>
  <si>
    <t>8.-12.</t>
  </si>
  <si>
    <t>21.-22.</t>
  </si>
  <si>
    <t>28.-29.</t>
  </si>
  <si>
    <t>30.-31.</t>
  </si>
  <si>
    <t>32.-35.</t>
  </si>
  <si>
    <t>36.-43.</t>
  </si>
  <si>
    <t>Havelka Adam</t>
  </si>
  <si>
    <t>Frýba Josef</t>
  </si>
  <si>
    <t>Kracík Martin</t>
  </si>
  <si>
    <t>Kracík Ladislav</t>
  </si>
  <si>
    <t>20.-21.</t>
  </si>
  <si>
    <t>35.-37.</t>
  </si>
  <si>
    <t>38.</t>
  </si>
  <si>
    <t>39.</t>
  </si>
  <si>
    <t>40.-41.</t>
  </si>
  <si>
    <t>42.-43.</t>
  </si>
  <si>
    <t>44.-45.</t>
  </si>
  <si>
    <t>46.</t>
  </si>
  <si>
    <t>47.-49.</t>
  </si>
  <si>
    <t>50.-56.</t>
  </si>
  <si>
    <t>57.-62.</t>
  </si>
  <si>
    <t>63.-84.</t>
  </si>
  <si>
    <t>výsledky UO, Josefov</t>
  </si>
  <si>
    <t>konečné pořadí</t>
  </si>
  <si>
    <t>Řeháková Anna</t>
  </si>
  <si>
    <t>Šedová Barbora</t>
  </si>
  <si>
    <t>14.-15.</t>
  </si>
  <si>
    <t>19.-25.</t>
  </si>
  <si>
    <t>Moško Kryštof</t>
  </si>
  <si>
    <t>29.-30.</t>
  </si>
  <si>
    <t>35.</t>
  </si>
  <si>
    <t>36.-39.</t>
  </si>
  <si>
    <t>40.-46.</t>
  </si>
  <si>
    <t>47.-60.</t>
  </si>
  <si>
    <t>20.-25.</t>
  </si>
  <si>
    <t>Fahnrich Karel</t>
  </si>
  <si>
    <t>37.-44.</t>
  </si>
  <si>
    <t>45.-50.</t>
  </si>
  <si>
    <t>51.-62.</t>
  </si>
  <si>
    <t>výsledky Litomyšl</t>
  </si>
  <si>
    <t>23.-26.</t>
  </si>
  <si>
    <t>Fidler Jan</t>
  </si>
  <si>
    <t>Martinec Tomáš</t>
  </si>
  <si>
    <t>23.-24.</t>
  </si>
  <si>
    <t>39.-40.</t>
  </si>
  <si>
    <t>41.-42.</t>
  </si>
  <si>
    <t>43.</t>
  </si>
  <si>
    <t>44.</t>
  </si>
  <si>
    <t>45.</t>
  </si>
  <si>
    <t>46.-48.</t>
  </si>
  <si>
    <t>49.</t>
  </si>
  <si>
    <t>50.-54.</t>
  </si>
  <si>
    <t>55.-56.</t>
  </si>
  <si>
    <t>63.-87.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</si>
</sst>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51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0" fontId="32" fillId="0" borderId="0" xfId="0" applyFont="1" applyFill="1" applyBorder="1" applyProtection="1"/>
    <xf numFmtId="0" fontId="24" fillId="0" borderId="12" xfId="0" applyFont="1" applyFill="1" applyBorder="1" applyAlignment="1" applyProtection="1">
      <alignment horizontal="center"/>
      <protection hidden="1"/>
    </xf>
    <xf numFmtId="0" fontId="34" fillId="0" borderId="0" xfId="0" applyFont="1" applyBorder="1"/>
    <xf numFmtId="16" fontId="24" fillId="0" borderId="10" xfId="0" applyNumberFormat="1" applyFont="1" applyFill="1" applyBorder="1" applyAlignment="1" applyProtection="1">
      <alignment horizontal="center"/>
    </xf>
    <xf numFmtId="0" fontId="24" fillId="51" borderId="19" xfId="0" applyFont="1" applyFill="1" applyBorder="1" applyAlignment="1" applyProtection="1">
      <alignment horizontal="center" vertical="center"/>
    </xf>
    <xf numFmtId="0" fontId="0" fillId="51" borderId="20" xfId="0" applyFill="1" applyBorder="1" applyAlignment="1" applyProtection="1">
      <alignment horizontal="center"/>
    </xf>
    <xf numFmtId="0" fontId="0" fillId="51" borderId="21" xfId="0" applyFill="1" applyBorder="1" applyAlignment="1" applyProtection="1">
      <alignment horizontal="center"/>
    </xf>
    <xf numFmtId="14" fontId="0" fillId="51" borderId="21" xfId="0" applyNumberFormat="1" applyFill="1" applyBorder="1" applyAlignment="1" applyProtection="1">
      <alignment horizontal="center"/>
    </xf>
    <xf numFmtId="0" fontId="0" fillId="51" borderId="22" xfId="0" applyFill="1" applyBorder="1" applyAlignment="1" applyProtection="1">
      <alignment horizontal="center"/>
    </xf>
    <xf numFmtId="0" fontId="30" fillId="51" borderId="23" xfId="0" applyFont="1" applyFill="1" applyBorder="1" applyAlignment="1" applyProtection="1">
      <alignment horizontal="center" vertical="center"/>
    </xf>
    <xf numFmtId="14" fontId="0" fillId="51" borderId="10" xfId="0" applyNumberFormat="1" applyFill="1" applyBorder="1" applyAlignment="1" applyProtection="1">
      <alignment horizontal="center"/>
    </xf>
    <xf numFmtId="14" fontId="0" fillId="51" borderId="11" xfId="0" applyNumberFormat="1" applyFill="1" applyBorder="1" applyAlignment="1" applyProtection="1">
      <alignment horizontal="center"/>
    </xf>
    <xf numFmtId="14" fontId="0" fillId="51" borderId="12" xfId="0" applyNumberFormat="1" applyFill="1" applyBorder="1" applyAlignment="1" applyProtection="1">
      <alignment horizontal="center"/>
    </xf>
    <xf numFmtId="0" fontId="24" fillId="0" borderId="17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Alignment="1" applyProtection="1"/>
    <xf numFmtId="0" fontId="22" fillId="47" borderId="12" xfId="187" applyFont="1" applyFill="1" applyBorder="1" applyAlignment="1" applyProtection="1">
      <alignment horizontal="center"/>
    </xf>
    <xf numFmtId="0" fontId="24" fillId="0" borderId="12" xfId="0" applyFont="1" applyFill="1" applyBorder="1" applyProtection="1">
      <protection hidden="1"/>
    </xf>
    <xf numFmtId="16" fontId="24" fillId="0" borderId="29" xfId="0" applyNumberFormat="1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1" borderId="25" xfId="0" applyFont="1" applyFill="1" applyBorder="1" applyAlignment="1" applyProtection="1">
      <alignment horizontal="center" vertical="center"/>
    </xf>
    <xf numFmtId="0" fontId="1" fillId="51" borderId="14" xfId="0" applyFont="1" applyFill="1" applyBorder="1" applyAlignment="1" applyProtection="1">
      <alignment horizontal="center" vertical="center"/>
    </xf>
    <xf numFmtId="0" fontId="0" fillId="51" borderId="22" xfId="0" applyFill="1" applyBorder="1" applyAlignment="1" applyProtection="1">
      <alignment horizontal="center" vertical="center"/>
    </xf>
    <xf numFmtId="0" fontId="0" fillId="51" borderId="12" xfId="0" applyFill="1" applyBorder="1" applyAlignment="1" applyProtection="1">
      <alignment horizontal="center" vertical="center"/>
    </xf>
    <xf numFmtId="0" fontId="24" fillId="51" borderId="20" xfId="0" applyFont="1" applyFill="1" applyBorder="1" applyAlignment="1" applyProtection="1">
      <alignment horizontal="center" vertical="center"/>
    </xf>
    <xf numFmtId="0" fontId="24" fillId="51" borderId="10" xfId="0" applyFont="1" applyFill="1" applyBorder="1" applyAlignment="1" applyProtection="1">
      <alignment horizontal="center" vertical="center"/>
    </xf>
    <xf numFmtId="0" fontId="24" fillId="51" borderId="21" xfId="0" applyFont="1" applyFill="1" applyBorder="1" applyAlignment="1" applyProtection="1">
      <alignment horizontal="center" vertical="center"/>
    </xf>
    <xf numFmtId="0" fontId="24" fillId="51" borderId="11" xfId="0" applyFont="1" applyFill="1" applyBorder="1" applyAlignment="1" applyProtection="1">
      <alignment horizontal="center" vertical="center"/>
    </xf>
    <xf numFmtId="0" fontId="24" fillId="51" borderId="28" xfId="0" applyFont="1" applyFill="1" applyBorder="1" applyAlignment="1" applyProtection="1">
      <alignment horizontal="center" vertical="center"/>
    </xf>
    <xf numFmtId="0" fontId="24" fillId="51" borderId="17" xfId="0" applyFont="1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" sqref="B1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21875" bestFit="1" customWidth="1"/>
  </cols>
  <sheetData>
    <row r="1" spans="1:3" x14ac:dyDescent="0.3">
      <c r="A1" s="90">
        <v>44661</v>
      </c>
      <c r="B1" t="s">
        <v>522</v>
      </c>
    </row>
    <row r="2" spans="1:3" x14ac:dyDescent="0.3">
      <c r="A2" s="90">
        <v>44656</v>
      </c>
      <c r="B2" t="s">
        <v>505</v>
      </c>
    </row>
    <row r="3" spans="1:3" x14ac:dyDescent="0.3">
      <c r="A3" s="90">
        <v>44632</v>
      </c>
      <c r="B3" t="s">
        <v>476</v>
      </c>
    </row>
    <row r="4" spans="1:3" x14ac:dyDescent="0.3">
      <c r="A4" s="90">
        <v>44625</v>
      </c>
      <c r="B4" t="s">
        <v>460</v>
      </c>
    </row>
    <row r="5" spans="1:3" x14ac:dyDescent="0.3">
      <c r="A5" s="90">
        <v>44594</v>
      </c>
      <c r="B5" t="s">
        <v>443</v>
      </c>
    </row>
    <row r="6" spans="1:3" x14ac:dyDescent="0.3">
      <c r="A6" s="90">
        <v>44584</v>
      </c>
      <c r="B6" t="s">
        <v>435</v>
      </c>
    </row>
    <row r="7" spans="1:3" x14ac:dyDescent="0.3">
      <c r="A7" s="90">
        <v>44549</v>
      </c>
      <c r="B7" t="s">
        <v>409</v>
      </c>
      <c r="C7" t="s">
        <v>426</v>
      </c>
    </row>
    <row r="8" spans="1:3" x14ac:dyDescent="0.3">
      <c r="A8" s="90">
        <v>44509</v>
      </c>
      <c r="B8" t="s">
        <v>389</v>
      </c>
    </row>
    <row r="9" spans="1:3" x14ac:dyDescent="0.3">
      <c r="A9" s="90">
        <v>44498</v>
      </c>
      <c r="B9" t="s">
        <v>346</v>
      </c>
    </row>
    <row r="10" spans="1:3" x14ac:dyDescent="0.3">
      <c r="A10" s="90">
        <v>44466</v>
      </c>
      <c r="B10" t="s">
        <v>344</v>
      </c>
    </row>
    <row r="11" spans="1:3" x14ac:dyDescent="0.3">
      <c r="A11" s="90">
        <v>44452</v>
      </c>
      <c r="B11" t="s">
        <v>326</v>
      </c>
    </row>
    <row r="12" spans="1:3" x14ac:dyDescent="0.3">
      <c r="A12" s="90">
        <v>44437</v>
      </c>
      <c r="B12" t="s">
        <v>326</v>
      </c>
    </row>
    <row r="13" spans="1:3" x14ac:dyDescent="0.3">
      <c r="A13" s="90">
        <v>44395</v>
      </c>
      <c r="B13" t="s">
        <v>315</v>
      </c>
      <c r="C13" t="s">
        <v>322</v>
      </c>
    </row>
    <row r="14" spans="1:3" x14ac:dyDescent="0.3">
      <c r="A14" s="90">
        <v>44179</v>
      </c>
      <c r="B14" t="s">
        <v>325</v>
      </c>
    </row>
    <row r="15" spans="1:3" x14ac:dyDescent="0.3">
      <c r="A15" s="90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" style="34" bestFit="1" customWidth="1"/>
    <col min="3" max="3" width="6.77734375" style="34" bestFit="1" customWidth="1"/>
    <col min="4" max="4" width="22.664062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10" t="s">
        <v>316</v>
      </c>
      <c r="C1" s="110"/>
      <c r="D1" s="110" t="s">
        <v>193</v>
      </c>
      <c r="E1" s="110"/>
      <c r="F1" s="110"/>
      <c r="G1" s="110" t="s">
        <v>287</v>
      </c>
      <c r="H1" s="110"/>
      <c r="I1" s="110"/>
      <c r="J1" s="110"/>
      <c r="K1" s="110"/>
      <c r="L1" s="110" t="s">
        <v>314</v>
      </c>
      <c r="M1" s="111"/>
      <c r="N1" s="111"/>
      <c r="O1" s="111"/>
      <c r="P1" s="111"/>
    </row>
    <row r="2" spans="1:16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2"/>
      <c r="M2" s="112"/>
      <c r="N2" s="112"/>
      <c r="O2" s="112"/>
      <c r="P2" s="112"/>
    </row>
    <row r="3" spans="1:16" s="33" customFormat="1" ht="15.6" x14ac:dyDescent="0.3">
      <c r="B3" s="133" t="s">
        <v>0</v>
      </c>
      <c r="C3" s="37"/>
      <c r="D3" s="127" t="s">
        <v>1</v>
      </c>
      <c r="E3" s="127" t="s">
        <v>310</v>
      </c>
      <c r="F3" s="127" t="s">
        <v>312</v>
      </c>
      <c r="G3" s="127" t="s">
        <v>2</v>
      </c>
      <c r="H3" s="125" t="s">
        <v>293</v>
      </c>
      <c r="I3" s="38" t="s">
        <v>347</v>
      </c>
      <c r="J3" s="39" t="s">
        <v>348</v>
      </c>
      <c r="K3" s="39" t="s">
        <v>349</v>
      </c>
      <c r="L3" s="39" t="s">
        <v>386</v>
      </c>
      <c r="M3" s="40" t="s">
        <v>250</v>
      </c>
      <c r="N3" s="55" t="s">
        <v>348</v>
      </c>
      <c r="O3" s="137" t="s">
        <v>18</v>
      </c>
      <c r="P3" s="131" t="s">
        <v>19</v>
      </c>
    </row>
    <row r="4" spans="1:16" s="33" customFormat="1" ht="15.6" x14ac:dyDescent="0.3">
      <c r="B4" s="134"/>
      <c r="C4" s="42" t="s">
        <v>140</v>
      </c>
      <c r="D4" s="128"/>
      <c r="E4" s="128"/>
      <c r="F4" s="128"/>
      <c r="G4" s="128"/>
      <c r="H4" s="126"/>
      <c r="I4" s="43">
        <v>44471</v>
      </c>
      <c r="J4" s="44">
        <v>44506</v>
      </c>
      <c r="K4" s="44">
        <v>44541</v>
      </c>
      <c r="L4" s="44">
        <v>44590</v>
      </c>
      <c r="M4" s="44">
        <v>44625</v>
      </c>
      <c r="N4" s="45">
        <v>44666</v>
      </c>
      <c r="O4" s="138"/>
      <c r="P4" s="132"/>
    </row>
    <row r="5" spans="1:16" s="33" customFormat="1" ht="15.6" x14ac:dyDescent="0.3">
      <c r="A5" s="33">
        <v>74704</v>
      </c>
      <c r="B5" s="19" t="s">
        <v>3</v>
      </c>
      <c r="C5" s="77" t="s">
        <v>3</v>
      </c>
      <c r="D5" s="78" t="str">
        <f>IF(ISBLANK($A5),"",INDEX(holky!$A$1:$F$120,MATCH($A5,holky!$A$1:$A$120,0),2))</f>
        <v>Vyskočilová Ester</v>
      </c>
      <c r="E5" s="79">
        <f>IF(ISBLANK($A5),"",INDEX(holky!$A$1:$F$120,MATCH($A5,holky!$A$1:$A$120,0),3))</f>
        <v>2011</v>
      </c>
      <c r="F5" s="79" t="str">
        <f>IF(ISBLANK($A5),"",INDEX(holky!$A$1:$F$120,MATCH($A5,holky!$A$1:$A$120,0),4))</f>
        <v>U11</v>
      </c>
      <c r="G5" s="78" t="str">
        <f>IF(ISBLANK($A5),"",INDEX(holky!$A$1:$F$120,MATCH($A5,holky!$A$1:$A$120,0),5))</f>
        <v>Dobré SK</v>
      </c>
      <c r="H5" s="79" t="str">
        <f>IF(ISBLANK($A5),"",INDEX(holky!$A$1:$F$120,MATCH($A5,holky!$A$1:$A$120,0),6))</f>
        <v>HK</v>
      </c>
      <c r="I5" s="22"/>
      <c r="J5" s="23">
        <v>60</v>
      </c>
      <c r="K5" s="23">
        <v>30</v>
      </c>
      <c r="L5" s="23"/>
      <c r="M5" s="23"/>
      <c r="N5" s="25"/>
      <c r="O5" s="22"/>
      <c r="P5" s="27">
        <f t="shared" ref="P5:P16" si="0">SUM(I5:N5)-O5</f>
        <v>90</v>
      </c>
    </row>
    <row r="6" spans="1:16" ht="15.6" x14ac:dyDescent="0.3">
      <c r="A6" s="33">
        <v>77589</v>
      </c>
      <c r="B6" s="22" t="s">
        <v>4</v>
      </c>
      <c r="C6" s="77" t="s">
        <v>4</v>
      </c>
      <c r="D6" s="80" t="str">
        <f>IF(ISBLANK($A6),"",INDEX(holky!$A$1:$F$120,MATCH($A6,holky!$A$1:$A$120,0),2))</f>
        <v>Loudová Eliška</v>
      </c>
      <c r="E6" s="81">
        <f>IF(ISBLANK($A6),"",INDEX(holky!$A$1:$F$120,MATCH($A6,holky!$A$1:$A$120,0),3))</f>
        <v>2011</v>
      </c>
      <c r="F6" s="81" t="str">
        <f>IF(ISBLANK($A6),"",INDEX(holky!$A$1:$F$120,MATCH($A6,holky!$A$1:$A$120,0),4))</f>
        <v>U11</v>
      </c>
      <c r="G6" s="82" t="str">
        <f>IF(ISBLANK($A6),"",INDEX(holky!$A$1:$F$120,MATCH($A6,holky!$A$1:$A$120,0),5))</f>
        <v>Josefov Sokol</v>
      </c>
      <c r="H6" s="79" t="str">
        <f>IF(ISBLANK($A6),"",INDEX(holky!$A$1:$F$120,MATCH($A6,holky!$A$1:$A$120,0),6))</f>
        <v>HK</v>
      </c>
      <c r="I6" s="22"/>
      <c r="J6" s="23">
        <v>15</v>
      </c>
      <c r="K6" s="23"/>
      <c r="L6" s="23">
        <v>2</v>
      </c>
      <c r="M6" s="23"/>
      <c r="N6" s="25"/>
      <c r="O6" s="22"/>
      <c r="P6" s="27">
        <f t="shared" si="0"/>
        <v>17</v>
      </c>
    </row>
    <row r="7" spans="1:16" ht="15.6" x14ac:dyDescent="0.3">
      <c r="A7" s="33">
        <v>76468</v>
      </c>
      <c r="B7" s="22" t="s">
        <v>132</v>
      </c>
      <c r="C7" s="77" t="s">
        <v>132</v>
      </c>
      <c r="D7" s="80" t="str">
        <f>IF(ISBLANK($A7),"",INDEX(holky!$A$1:$F$120,MATCH($A7,holky!$A$1:$A$120,0),2))</f>
        <v>Mošková Dorota</v>
      </c>
      <c r="E7" s="81">
        <f>IF(ISBLANK($A7),"",INDEX(holky!$A$1:$F$120,MATCH($A7,holky!$A$1:$A$120,0),3))</f>
        <v>2012</v>
      </c>
      <c r="F7" s="81" t="str">
        <f>IF(ISBLANK($A7),"",INDEX(holky!$A$1:$F$120,MATCH($A7,holky!$A$1:$A$120,0),4))</f>
        <v>U11</v>
      </c>
      <c r="G7" s="82" t="str">
        <f>IF(ISBLANK($A7),"",INDEX(holky!$A$1:$F$120,MATCH($A7,holky!$A$1:$A$120,0),5))</f>
        <v>Chrast</v>
      </c>
      <c r="H7" s="92" t="str">
        <f>IF(ISBLANK($A7),"",INDEX(holky!$A$1:$F$120,MATCH($A7,holky!$A$1:$A$120,0),6))</f>
        <v>PA</v>
      </c>
      <c r="I7" s="22">
        <v>2</v>
      </c>
      <c r="J7" s="23">
        <v>2</v>
      </c>
      <c r="K7" s="23">
        <v>6</v>
      </c>
      <c r="L7" s="23"/>
      <c r="M7" s="23"/>
      <c r="N7" s="25"/>
      <c r="O7" s="22"/>
      <c r="P7" s="27">
        <f t="shared" si="0"/>
        <v>10</v>
      </c>
    </row>
    <row r="8" spans="1:16" ht="15.6" x14ac:dyDescent="0.3">
      <c r="A8" s="7">
        <v>73575</v>
      </c>
      <c r="B8" s="19" t="s">
        <v>133</v>
      </c>
      <c r="C8" s="77" t="s">
        <v>133</v>
      </c>
      <c r="D8" s="80" t="str">
        <f>IF(ISBLANK($A8),"",INDEX(holky!$A$1:$F$120,MATCH($A8,holky!$A$1:$A$120,0),2))</f>
        <v xml:space="preserve">Palusková Kristýna </v>
      </c>
      <c r="E8" s="81">
        <f>IF(ISBLANK($A8),"",INDEX(holky!$A$1:$F$120,MATCH($A8,holky!$A$1:$A$120,0),3))</f>
        <v>2011</v>
      </c>
      <c r="F8" s="81" t="str">
        <f>IF(ISBLANK($A8),"",INDEX(holky!$A$1:$F$120,MATCH($A8,holky!$A$1:$A$120,0),4))</f>
        <v>U11</v>
      </c>
      <c r="G8" s="82" t="str">
        <f>IF(ISBLANK($A8),"",INDEX(holky!$A$1:$F$120,MATCH($A8,holky!$A$1:$A$120,0),5))</f>
        <v>Jaroměř Jiskra</v>
      </c>
      <c r="H8" s="92" t="str">
        <f>IF(ISBLANK($A8),"",INDEX(holky!$A$1:$F$120,MATCH($A8,holky!$A$1:$A$120,0),6))</f>
        <v>HK</v>
      </c>
      <c r="I8" s="22"/>
      <c r="J8" s="23">
        <v>2</v>
      </c>
      <c r="K8" s="23"/>
      <c r="L8" s="23"/>
      <c r="M8" s="23"/>
      <c r="N8" s="25"/>
      <c r="O8" s="22"/>
      <c r="P8" s="27">
        <f t="shared" si="0"/>
        <v>2</v>
      </c>
    </row>
    <row r="9" spans="1:16" ht="15.6" x14ac:dyDescent="0.3">
      <c r="A9" s="7">
        <v>77814</v>
      </c>
      <c r="B9" s="19" t="s">
        <v>482</v>
      </c>
      <c r="C9" s="77"/>
      <c r="D9" s="80" t="str">
        <f>IF(ISBLANK($A9),"",INDEX(holky!$A$1:$F$120,MATCH($A9,holky!$A$1:$A$120,0),2))</f>
        <v>Mervartová Nikol</v>
      </c>
      <c r="E9" s="81">
        <f>IF(ISBLANK($A9),"",INDEX(holky!$A$1:$F$120,MATCH($A9,holky!$A$1:$A$120,0),3))</f>
        <v>2012</v>
      </c>
      <c r="F9" s="81" t="str">
        <f>IF(ISBLANK($A9),"",INDEX(holky!$A$1:$F$120,MATCH($A9,holky!$A$1:$A$120,0),4))</f>
        <v>U11</v>
      </c>
      <c r="G9" s="82" t="str">
        <f>IF(ISBLANK($A9),"",INDEX(holky!$A$1:$F$120,MATCH($A9,holky!$A$1:$A$120,0),5))</f>
        <v>Záhornice KPST</v>
      </c>
      <c r="H9" s="92" t="str">
        <f>IF(ISBLANK($A9),"",INDEX(holky!$A$1:$F$120,MATCH($A9,holky!$A$1:$A$120,0),6))</f>
        <v>HK</v>
      </c>
      <c r="I9" s="22"/>
      <c r="J9" s="23"/>
      <c r="K9" s="23"/>
      <c r="L9" s="23"/>
      <c r="M9" s="23">
        <v>1</v>
      </c>
      <c r="N9" s="25"/>
      <c r="O9" s="22"/>
      <c r="P9" s="27">
        <f t="shared" si="0"/>
        <v>1</v>
      </c>
    </row>
    <row r="10" spans="1:16" ht="15.6" x14ac:dyDescent="0.3">
      <c r="A10" s="7">
        <v>82014</v>
      </c>
      <c r="B10" s="19" t="s">
        <v>482</v>
      </c>
      <c r="C10" s="77" t="s">
        <v>397</v>
      </c>
      <c r="D10" s="80" t="str">
        <f>IF(ISBLANK($A10),"",INDEX(holky!$A$1:$F$120,MATCH($A10,holky!$A$1:$A$120,0),2))</f>
        <v>Vodstrčilová Adéla</v>
      </c>
      <c r="E10" s="81">
        <f>IF(ISBLANK($A10),"",INDEX(holky!$A$1:$F$120,MATCH($A10,holky!$A$1:$A$120,0),3))</f>
        <v>2011</v>
      </c>
      <c r="F10" s="81" t="str">
        <f>IF(ISBLANK($A10),"",INDEX(holky!$A$1:$F$120,MATCH($A10,holky!$A$1:$A$120,0),4))</f>
        <v>U11</v>
      </c>
      <c r="G10" s="82" t="str">
        <f>IF(ISBLANK($A10),"",INDEX(holky!$A$1:$F$120,MATCH($A10,holky!$A$1:$A$120,0),5))</f>
        <v>Chrudim Sokol</v>
      </c>
      <c r="H10" s="92" t="str">
        <f>IF(ISBLANK($A10),"",INDEX(holky!$A$1:$F$120,MATCH($A10,holky!$A$1:$A$120,0),6))</f>
        <v>PA</v>
      </c>
      <c r="I10" s="22"/>
      <c r="J10" s="23"/>
      <c r="K10" s="23">
        <v>1</v>
      </c>
      <c r="L10" s="23"/>
      <c r="M10" s="23"/>
      <c r="N10" s="25"/>
      <c r="O10" s="22"/>
      <c r="P10" s="27">
        <f t="shared" si="0"/>
        <v>1</v>
      </c>
    </row>
    <row r="11" spans="1:16" ht="15.6" x14ac:dyDescent="0.3">
      <c r="A11" s="7">
        <v>82013</v>
      </c>
      <c r="B11" s="19" t="s">
        <v>482</v>
      </c>
      <c r="C11" s="77" t="s">
        <v>397</v>
      </c>
      <c r="D11" s="80" t="str">
        <f>IF(ISBLANK($A11),"",INDEX(holky!$A$1:$F$120,MATCH($A11,holky!$A$1:$A$120,0),2))</f>
        <v>Hrubá Evelin</v>
      </c>
      <c r="E11" s="81">
        <f>IF(ISBLANK($A11),"",INDEX(holky!$A$1:$F$120,MATCH($A11,holky!$A$1:$A$120,0),3))</f>
        <v>2011</v>
      </c>
      <c r="F11" s="81" t="str">
        <f>IF(ISBLANK($A11),"",INDEX(holky!$A$1:$F$120,MATCH($A11,holky!$A$1:$A$120,0),4))</f>
        <v>U11</v>
      </c>
      <c r="G11" s="82" t="str">
        <f>IF(ISBLANK($A11),"",INDEX(holky!$A$1:$F$120,MATCH($A11,holky!$A$1:$A$120,0),5))</f>
        <v>Chrudim Sokol</v>
      </c>
      <c r="H11" s="92" t="str">
        <f>IF(ISBLANK($A11),"",INDEX(holky!$A$1:$F$120,MATCH($A11,holky!$A$1:$A$120,0),6))</f>
        <v>PA</v>
      </c>
      <c r="I11" s="22"/>
      <c r="J11" s="23"/>
      <c r="K11" s="23">
        <v>1</v>
      </c>
      <c r="L11" s="23">
        <v>0</v>
      </c>
      <c r="M11" s="23"/>
      <c r="N11" s="25"/>
      <c r="O11" s="22"/>
      <c r="P11" s="27">
        <f t="shared" si="0"/>
        <v>1</v>
      </c>
    </row>
    <row r="12" spans="1:16" ht="15.6" x14ac:dyDescent="0.3">
      <c r="A12" s="7">
        <v>81487</v>
      </c>
      <c r="B12" s="19" t="s">
        <v>483</v>
      </c>
      <c r="C12" s="77"/>
      <c r="D12" s="80" t="str">
        <f>IF(ISBLANK($A12),"",INDEX(holky!$A$1:$F$120,MATCH($A12,holky!$A$1:$A$120,0),2))</f>
        <v>Zilvarová Veronika</v>
      </c>
      <c r="E12" s="81">
        <f>IF(ISBLANK($A12),"",INDEX(holky!$A$1:$F$120,MATCH($A12,holky!$A$1:$A$120,0),3))</f>
        <v>2014</v>
      </c>
      <c r="F12" s="81" t="str">
        <f>IF(ISBLANK($A12),"",INDEX(holky!$A$1:$F$120,MATCH($A12,holky!$A$1:$A$120,0),4))</f>
        <v>U11</v>
      </c>
      <c r="G12" s="82" t="str">
        <f>IF(ISBLANK($A12),"",INDEX(holky!$A$1:$F$120,MATCH($A12,holky!$A$1:$A$120,0),5))</f>
        <v>Záhornice KPST</v>
      </c>
      <c r="H12" s="92" t="str">
        <f>IF(ISBLANK($A12),"",INDEX(holky!$A$1:$F$120,MATCH($A12,holky!$A$1:$A$120,0),6))</f>
        <v>HK</v>
      </c>
      <c r="I12" s="22"/>
      <c r="J12" s="23"/>
      <c r="K12" s="23"/>
      <c r="L12" s="23"/>
      <c r="M12" s="23">
        <v>0</v>
      </c>
      <c r="N12" s="25"/>
      <c r="O12" s="22"/>
      <c r="P12" s="27">
        <f t="shared" si="0"/>
        <v>0</v>
      </c>
    </row>
    <row r="13" spans="1:16" s="33" customFormat="1" ht="15.6" x14ac:dyDescent="0.3">
      <c r="A13" s="7">
        <v>82321</v>
      </c>
      <c r="B13" s="19" t="s">
        <v>483</v>
      </c>
      <c r="C13" s="77"/>
      <c r="D13" s="78" t="str">
        <f>IF(ISBLANK($A13),"",INDEX(holky!$A$1:$F$120,MATCH($A13,holky!$A$1:$A$120,0),2))</f>
        <v>Borecká Karolína</v>
      </c>
      <c r="E13" s="79">
        <f>IF(ISBLANK($A13),"",INDEX(holky!$A$1:$F$120,MATCH($A13,holky!$A$1:$A$120,0),3))</f>
        <v>2013</v>
      </c>
      <c r="F13" s="79" t="str">
        <f>IF(ISBLANK($A13),"",INDEX(holky!$A$1:$F$120,MATCH($A13,holky!$A$1:$A$120,0),4))</f>
        <v>U11</v>
      </c>
      <c r="G13" s="78" t="str">
        <f>IF(ISBLANK($A13),"",INDEX(holky!$A$1:$F$120,MATCH($A13,holky!$A$1:$A$120,0),5))</f>
        <v>Záhornice KPST</v>
      </c>
      <c r="H13" s="79" t="str">
        <f>IF(ISBLANK($A13),"",INDEX(holky!$A$1:$F$120,MATCH($A13,holky!$A$1:$A$120,0),6))</f>
        <v>HK</v>
      </c>
      <c r="I13" s="22"/>
      <c r="J13" s="23"/>
      <c r="K13" s="23"/>
      <c r="L13" s="23"/>
      <c r="M13" s="23">
        <v>0</v>
      </c>
      <c r="N13" s="25"/>
      <c r="O13" s="22"/>
      <c r="P13" s="27">
        <f t="shared" si="0"/>
        <v>0</v>
      </c>
    </row>
    <row r="14" spans="1:16" s="33" customFormat="1" ht="15.6" x14ac:dyDescent="0.3">
      <c r="A14" s="7">
        <v>82320</v>
      </c>
      <c r="B14" s="19" t="s">
        <v>483</v>
      </c>
      <c r="C14" s="77"/>
      <c r="D14" s="78" t="str">
        <f>IF(ISBLANK($A14),"",INDEX(holky!$A$1:$F$120,MATCH($A14,holky!$A$1:$A$120,0),2))</f>
        <v>Babicová Natálie</v>
      </c>
      <c r="E14" s="79">
        <f>IF(ISBLANK($A14),"",INDEX(holky!$A$1:$F$120,MATCH($A14,holky!$A$1:$A$120,0),3))</f>
        <v>2014</v>
      </c>
      <c r="F14" s="79" t="str">
        <f>IF(ISBLANK($A14),"",INDEX(holky!$A$1:$F$120,MATCH($A14,holky!$A$1:$A$120,0),4))</f>
        <v>U11</v>
      </c>
      <c r="G14" s="78" t="str">
        <f>IF(ISBLANK($A14),"",INDEX(holky!$A$1:$F$120,MATCH($A14,holky!$A$1:$A$120,0),5))</f>
        <v>Záhornice KPST</v>
      </c>
      <c r="H14" s="79" t="str">
        <f>IF(ISBLANK($A14),"",INDEX(holky!$A$1:$F$120,MATCH($A14,holky!$A$1:$A$120,0),6))</f>
        <v>HK</v>
      </c>
      <c r="I14" s="22"/>
      <c r="J14" s="23"/>
      <c r="K14" s="23"/>
      <c r="L14" s="23"/>
      <c r="M14" s="23">
        <v>0</v>
      </c>
      <c r="N14" s="25"/>
      <c r="O14" s="22"/>
      <c r="P14" s="27">
        <f t="shared" si="0"/>
        <v>0</v>
      </c>
    </row>
    <row r="15" spans="1:16" s="33" customFormat="1" ht="15.6" x14ac:dyDescent="0.3">
      <c r="A15" s="7">
        <v>80946</v>
      </c>
      <c r="B15" s="19" t="s">
        <v>483</v>
      </c>
      <c r="C15" s="77" t="s">
        <v>289</v>
      </c>
      <c r="D15" s="78" t="str">
        <f>IF(ISBLANK($A15),"",INDEX(holky!$A$1:$F$120,MATCH($A15,holky!$A$1:$A$120,0),2))</f>
        <v>Vejrochová Kristýna</v>
      </c>
      <c r="E15" s="79">
        <f>IF(ISBLANK($A15),"",INDEX(holky!$A$1:$F$120,MATCH($A15,holky!$A$1:$A$120,0),3))</f>
        <v>2014</v>
      </c>
      <c r="F15" s="79" t="str">
        <f>IF(ISBLANK($A15),"",INDEX(holky!$A$1:$F$120,MATCH($A15,holky!$A$1:$A$120,0),4))</f>
        <v>U11</v>
      </c>
      <c r="G15" s="78" t="str">
        <f>IF(ISBLANK($A15),"",INDEX(holky!$A$1:$F$120,MATCH($A15,holky!$A$1:$A$120,0),5))</f>
        <v>Jaroměř Jiskra</v>
      </c>
      <c r="H15" s="79" t="str">
        <f>IF(ISBLANK($A15),"",INDEX(holky!$A$1:$F$120,MATCH($A15,holky!$A$1:$A$120,0),6))</f>
        <v>HK</v>
      </c>
      <c r="I15" s="22">
        <v>0</v>
      </c>
      <c r="J15" s="23">
        <v>0</v>
      </c>
      <c r="K15" s="23"/>
      <c r="L15" s="23"/>
      <c r="M15" s="23"/>
      <c r="N15" s="25"/>
      <c r="O15" s="22"/>
      <c r="P15" s="27">
        <f t="shared" si="0"/>
        <v>0</v>
      </c>
    </row>
    <row r="16" spans="1:16" s="33" customFormat="1" ht="15.6" x14ac:dyDescent="0.3">
      <c r="A16" s="7">
        <v>80944</v>
      </c>
      <c r="B16" s="19" t="s">
        <v>483</v>
      </c>
      <c r="C16" s="77" t="s">
        <v>289</v>
      </c>
      <c r="D16" s="80" t="str">
        <f>IF(ISBLANK($A16),"",INDEX(holky!$A$1:$F$120,MATCH($A16,holky!$A$1:$A$120,0),2))</f>
        <v>Holečková Jana</v>
      </c>
      <c r="E16" s="81">
        <f>IF(ISBLANK($A16),"",INDEX(holky!$A$1:$F$120,MATCH($A16,holky!$A$1:$A$120,0),3))</f>
        <v>2013</v>
      </c>
      <c r="F16" s="81" t="str">
        <f>IF(ISBLANK($A16),"",INDEX(holky!$A$1:$F$120,MATCH($A16,holky!$A$1:$A$120,0),4))</f>
        <v>U11</v>
      </c>
      <c r="G16" s="82" t="str">
        <f>IF(ISBLANK($A16),"",INDEX(holky!$A$1:$F$120,MATCH($A16,holky!$A$1:$A$120,0),5))</f>
        <v>Jaroměř Jiskra</v>
      </c>
      <c r="H16" s="92" t="str">
        <f>IF(ISBLANK($A16),"",INDEX(holky!$A$1:$F$120,MATCH($A16,holky!$A$1:$A$120,0),6))</f>
        <v>HK</v>
      </c>
      <c r="I16" s="22">
        <v>0</v>
      </c>
      <c r="J16" s="23"/>
      <c r="K16" s="23"/>
      <c r="L16" s="23"/>
      <c r="M16" s="23"/>
      <c r="N16" s="25"/>
      <c r="O16" s="22"/>
      <c r="P16" s="27">
        <f t="shared" si="0"/>
        <v>0</v>
      </c>
    </row>
    <row r="17" spans="1:16" s="33" customFormat="1" ht="15.6" hidden="1" x14ac:dyDescent="0.3">
      <c r="A17" s="33">
        <v>73982</v>
      </c>
      <c r="B17" s="19"/>
      <c r="C17" s="77"/>
      <c r="D17" s="78" t="str">
        <f>IF(ISBLANK($A17),"",INDEX(holky!$A$1:$F$120,MATCH($A17,holky!$A$1:$A$120,0),2))</f>
        <v>Bártová Adéla</v>
      </c>
      <c r="E17" s="79">
        <f>IF(ISBLANK($A17),"",INDEX(holky!$A$1:$F$120,MATCH($A17,holky!$A$1:$A$120,0),3))</f>
        <v>2011</v>
      </c>
      <c r="F17" s="79" t="str">
        <f>IF(ISBLANK($A17),"",INDEX(holky!$A$1:$F$120,MATCH($A17,holky!$A$1:$A$120,0),4))</f>
        <v>U11</v>
      </c>
      <c r="G17" s="78" t="str">
        <f>IF(ISBLANK($A17),"",INDEX(holky!$A$1:$F$120,MATCH($A17,holky!$A$1:$A$120,0),5))</f>
        <v>TJ Sokol PP H. Králové 2</v>
      </c>
      <c r="H17" s="79" t="str">
        <f>IF(ISBLANK($A17),"",INDEX(holky!$A$1:$F$120,MATCH($A17,holky!$A$1:$A$120,0),6))</f>
        <v>HK</v>
      </c>
      <c r="I17" s="22"/>
      <c r="J17" s="23"/>
      <c r="K17" s="23"/>
      <c r="L17" s="23"/>
      <c r="M17" s="23"/>
      <c r="N17" s="25"/>
      <c r="O17" s="22"/>
      <c r="P17" s="27">
        <f t="shared" ref="P17:P19" si="1">SUM(I17:N17)-O17</f>
        <v>0</v>
      </c>
    </row>
    <row r="18" spans="1:16" s="33" customFormat="1" ht="15.6" hidden="1" x14ac:dyDescent="0.3">
      <c r="A18" s="33">
        <v>76693</v>
      </c>
      <c r="B18" s="19"/>
      <c r="C18" s="77"/>
      <c r="D18" s="78" t="str">
        <f>IF(ISBLANK($A18),"",INDEX(holky!$A$1:$F$120,MATCH($A18,holky!$A$1:$A$120,0),2))</f>
        <v>Rybková Denisa</v>
      </c>
      <c r="E18" s="79">
        <f>IF(ISBLANK($A18),"",INDEX(holky!$A$1:$F$120,MATCH($A18,holky!$A$1:$A$120,0),3))</f>
        <v>2011</v>
      </c>
      <c r="F18" s="79" t="str">
        <f>IF(ISBLANK($A18),"",INDEX(holky!$A$1:$F$120,MATCH($A18,holky!$A$1:$A$120,0),4))</f>
        <v>U11</v>
      </c>
      <c r="G18" s="78" t="str">
        <f>IF(ISBLANK($A18),"",INDEX(holky!$A$1:$F$120,MATCH($A18,holky!$A$1:$A$120,0),5))</f>
        <v>Česká Třebová</v>
      </c>
      <c r="H18" s="79" t="str">
        <f>IF(ISBLANK($A18),"",INDEX(holky!$A$1:$F$120,MATCH($A18,holky!$A$1:$A$120,0),6))</f>
        <v>PA</v>
      </c>
      <c r="I18" s="22"/>
      <c r="J18" s="23"/>
      <c r="K18" s="23"/>
      <c r="L18" s="23"/>
      <c r="M18" s="23"/>
      <c r="N18" s="25"/>
      <c r="O18" s="22"/>
      <c r="P18" s="27">
        <f t="shared" si="1"/>
        <v>0</v>
      </c>
    </row>
    <row r="19" spans="1:16" s="33" customFormat="1" ht="15.6" hidden="1" x14ac:dyDescent="0.3">
      <c r="A19" s="33">
        <v>76647</v>
      </c>
      <c r="B19" s="94"/>
      <c r="C19" s="77"/>
      <c r="D19" s="80" t="str">
        <f>IF(ISBLANK($A19),"",INDEX(holky!$A$1:$F$120,MATCH($A19,holky!$A$1:$A$120,0),2))</f>
        <v>Jedličková Hana</v>
      </c>
      <c r="E19" s="81">
        <f>IF(ISBLANK($A19),"",INDEX(holky!$A$1:$F$120,MATCH($A19,holky!$A$1:$A$120,0),3))</f>
        <v>2011</v>
      </c>
      <c r="F19" s="81" t="str">
        <f>IF(ISBLANK($A19),"",INDEX(holky!$A$1:$F$120,MATCH($A19,holky!$A$1:$A$120,0),4))</f>
        <v>U11</v>
      </c>
      <c r="G19" s="82" t="str">
        <f>IF(ISBLANK($A19),"",INDEX(holky!$A$1:$F$120,MATCH($A19,holky!$A$1:$A$120,0),5))</f>
        <v>Josefov Sokol</v>
      </c>
      <c r="H19" s="92" t="str">
        <f>IF(ISBLANK($A19),"",INDEX(holky!$A$1:$F$120,MATCH($A19,holky!$A$1:$A$120,0),6))</f>
        <v>HK</v>
      </c>
      <c r="I19" s="22"/>
      <c r="J19" s="23"/>
      <c r="K19" s="23"/>
      <c r="L19" s="23"/>
      <c r="M19" s="23"/>
      <c r="N19" s="25"/>
      <c r="O19" s="22"/>
      <c r="P19" s="27">
        <f t="shared" si="1"/>
        <v>0</v>
      </c>
    </row>
    <row r="22" spans="1:16" ht="15.6" x14ac:dyDescent="0.3">
      <c r="C22" s="59"/>
      <c r="D22" s="47"/>
      <c r="E22" s="47"/>
      <c r="F22" s="88"/>
      <c r="H22" s="49"/>
    </row>
    <row r="23" spans="1:16" ht="15.6" x14ac:dyDescent="0.3">
      <c r="C23" s="49"/>
      <c r="H23" s="49"/>
    </row>
    <row r="24" spans="1:16" ht="15.6" x14ac:dyDescent="0.3">
      <c r="C24" s="49"/>
      <c r="H24" s="49"/>
    </row>
    <row r="25" spans="1:16" ht="15.6" x14ac:dyDescent="0.3">
      <c r="C25" s="49"/>
      <c r="H25" s="49"/>
    </row>
    <row r="26" spans="1:16" ht="15.6" x14ac:dyDescent="0.3">
      <c r="C26" s="49"/>
      <c r="H26" s="49"/>
    </row>
    <row r="27" spans="1:16" ht="15.6" x14ac:dyDescent="0.3">
      <c r="C27" s="49"/>
      <c r="H27" s="49"/>
    </row>
    <row r="28" spans="1:16" ht="15.6" x14ac:dyDescent="0.3">
      <c r="C28" s="49"/>
      <c r="H28" s="49"/>
    </row>
    <row r="29" spans="1:16" ht="15.6" x14ac:dyDescent="0.3">
      <c r="C29" s="49"/>
      <c r="H29" s="49"/>
    </row>
    <row r="30" spans="1:16" ht="15.6" x14ac:dyDescent="0.3">
      <c r="H30" s="49"/>
    </row>
    <row r="31" spans="1:16" ht="15.6" x14ac:dyDescent="0.3">
      <c r="H31" s="49"/>
    </row>
    <row r="32" spans="1:16" ht="15.6" x14ac:dyDescent="0.3">
      <c r="H32" s="49"/>
    </row>
    <row r="33" spans="8:8" ht="15.6" x14ac:dyDescent="0.3">
      <c r="H33" s="49"/>
    </row>
    <row r="34" spans="8:8" ht="15.6" x14ac:dyDescent="0.3">
      <c r="H34" s="49"/>
    </row>
    <row r="35" spans="8:8" ht="15.6" x14ac:dyDescent="0.3">
      <c r="H35" s="49"/>
    </row>
    <row r="36" spans="8:8" ht="15.6" x14ac:dyDescent="0.3">
      <c r="H36" s="49"/>
    </row>
    <row r="37" spans="8:8" ht="15.6" x14ac:dyDescent="0.3">
      <c r="H37" s="49"/>
    </row>
    <row r="38" spans="8:8" ht="15.6" x14ac:dyDescent="0.3">
      <c r="H38" s="49"/>
    </row>
    <row r="39" spans="8:8" ht="15.6" x14ac:dyDescent="0.3">
      <c r="H39" s="49"/>
    </row>
    <row r="40" spans="8:8" ht="15.6" x14ac:dyDescent="0.3">
      <c r="H40" s="49"/>
    </row>
    <row r="41" spans="8:8" ht="15.6" x14ac:dyDescent="0.3">
      <c r="H41" s="49"/>
    </row>
  </sheetData>
  <sheetProtection autoFilter="0"/>
  <autoFilter ref="B3:H4"/>
  <sortState ref="A5:P16">
    <sortCondition descending="1" ref="P5:P16"/>
    <sortCondition descending="1" ref="O5:O16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56" workbookViewId="0">
      <selection activeCell="B62" sqref="B62"/>
    </sheetView>
  </sheetViews>
  <sheetFormatPr defaultColWidth="9.109375" defaultRowHeight="15.6" x14ac:dyDescent="0.3"/>
  <cols>
    <col min="1" max="1" width="9.109375" style="7" customWidth="1"/>
    <col min="2" max="2" width="23" style="7" customWidth="1"/>
    <col min="3" max="3" width="8.77734375" style="89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294</v>
      </c>
      <c r="B1" s="7" t="s">
        <v>1</v>
      </c>
      <c r="C1" s="89" t="s">
        <v>295</v>
      </c>
      <c r="D1" s="7" t="s">
        <v>311</v>
      </c>
      <c r="E1" s="7" t="s">
        <v>296</v>
      </c>
      <c r="F1" s="7" t="s">
        <v>297</v>
      </c>
      <c r="H1" s="8">
        <v>2021</v>
      </c>
    </row>
    <row r="2" spans="1:8" x14ac:dyDescent="0.3">
      <c r="A2" s="7">
        <v>78609</v>
      </c>
      <c r="B2" s="3" t="s">
        <v>252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298</v>
      </c>
    </row>
    <row r="3" spans="1:8" x14ac:dyDescent="0.3">
      <c r="A3" s="7">
        <v>74528</v>
      </c>
      <c r="B3" s="3" t="s">
        <v>254</v>
      </c>
      <c r="C3" s="2">
        <v>2010</v>
      </c>
      <c r="D3" s="2" t="str">
        <f t="shared" ref="D3:D66" si="0">IF(($H$1-C3)&gt;=19,"U21",IF(($H$1-C3)&gt;=17,"U19",IF(($H$1-C3)&gt;=15,"U17",IF(($H$1-C3)&gt;=13,"U15",IF(($H$1-C3)&gt;=11,"U13","U11")))))</f>
        <v>U13</v>
      </c>
      <c r="E3" s="3" t="s">
        <v>300</v>
      </c>
      <c r="F3" s="3" t="s">
        <v>298</v>
      </c>
    </row>
    <row r="4" spans="1:8" x14ac:dyDescent="0.3">
      <c r="A4" s="7">
        <v>76693</v>
      </c>
      <c r="B4" s="3" t="s">
        <v>210</v>
      </c>
      <c r="C4" s="2">
        <v>2011</v>
      </c>
      <c r="D4" s="2" t="str">
        <f t="shared" si="0"/>
        <v>U11</v>
      </c>
      <c r="E4" s="3" t="s">
        <v>300</v>
      </c>
      <c r="F4" s="3" t="s">
        <v>298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299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299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299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299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299</v>
      </c>
    </row>
    <row r="10" spans="1:8" x14ac:dyDescent="0.3">
      <c r="A10" s="7">
        <v>58497</v>
      </c>
      <c r="B10" s="3" t="s">
        <v>288</v>
      </c>
      <c r="C10" s="2">
        <v>2003</v>
      </c>
      <c r="D10" s="2" t="str">
        <f t="shared" si="0"/>
        <v>U19</v>
      </c>
      <c r="E10" s="3" t="s">
        <v>11</v>
      </c>
      <c r="F10" s="3" t="s">
        <v>299</v>
      </c>
    </row>
    <row r="11" spans="1:8" x14ac:dyDescent="0.3">
      <c r="A11" s="7">
        <v>78269</v>
      </c>
      <c r="B11" s="3" t="s">
        <v>209</v>
      </c>
      <c r="C11" s="2">
        <v>2010</v>
      </c>
      <c r="D11" s="2" t="str">
        <f t="shared" si="0"/>
        <v>U13</v>
      </c>
      <c r="E11" s="3" t="s">
        <v>11</v>
      </c>
      <c r="F11" s="4" t="s">
        <v>299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299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299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299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299</v>
      </c>
    </row>
    <row r="16" spans="1:8" x14ac:dyDescent="0.3">
      <c r="A16" s="7">
        <v>74362</v>
      </c>
      <c r="B16" s="3" t="s">
        <v>248</v>
      </c>
      <c r="C16" s="2">
        <v>2008</v>
      </c>
      <c r="D16" s="2" t="str">
        <f t="shared" si="0"/>
        <v>U15</v>
      </c>
      <c r="E16" s="3" t="s">
        <v>173</v>
      </c>
      <c r="F16" s="7" t="s">
        <v>299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299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299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299</v>
      </c>
    </row>
    <row r="20" spans="1:6" x14ac:dyDescent="0.3">
      <c r="A20" s="7">
        <v>69099</v>
      </c>
      <c r="B20" s="3" t="s">
        <v>205</v>
      </c>
      <c r="C20" s="2">
        <v>2005</v>
      </c>
      <c r="D20" s="2" t="str">
        <f t="shared" si="0"/>
        <v>U17</v>
      </c>
      <c r="E20" s="3" t="s">
        <v>53</v>
      </c>
      <c r="F20" s="7" t="s">
        <v>298</v>
      </c>
    </row>
    <row r="21" spans="1:6" x14ac:dyDescent="0.3">
      <c r="A21" s="7">
        <v>76468</v>
      </c>
      <c r="B21" s="3" t="s">
        <v>211</v>
      </c>
      <c r="C21" s="2">
        <v>2012</v>
      </c>
      <c r="D21" s="2" t="str">
        <f t="shared" si="0"/>
        <v>U11</v>
      </c>
      <c r="E21" s="3" t="s">
        <v>50</v>
      </c>
      <c r="F21" s="7" t="s">
        <v>298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298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298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298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298</v>
      </c>
    </row>
    <row r="26" spans="1:6" x14ac:dyDescent="0.3">
      <c r="A26" s="7">
        <v>73570</v>
      </c>
      <c r="B26" s="3" t="s">
        <v>238</v>
      </c>
      <c r="C26" s="2">
        <v>2010</v>
      </c>
      <c r="D26" s="2" t="str">
        <f t="shared" si="0"/>
        <v>U13</v>
      </c>
      <c r="E26" s="3" t="s">
        <v>110</v>
      </c>
      <c r="F26" s="7" t="s">
        <v>299</v>
      </c>
    </row>
    <row r="27" spans="1:6" x14ac:dyDescent="0.3">
      <c r="A27" s="7">
        <v>73575</v>
      </c>
      <c r="B27" s="3" t="s">
        <v>264</v>
      </c>
      <c r="C27" s="2">
        <v>2011</v>
      </c>
      <c r="D27" s="2" t="str">
        <f t="shared" si="0"/>
        <v>U11</v>
      </c>
      <c r="E27" s="3" t="s">
        <v>110</v>
      </c>
      <c r="F27" s="7" t="s">
        <v>299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299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299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299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299</v>
      </c>
    </row>
    <row r="32" spans="1:6" x14ac:dyDescent="0.3">
      <c r="A32" s="7">
        <v>77589</v>
      </c>
      <c r="B32" s="3" t="s">
        <v>197</v>
      </c>
      <c r="C32" s="2">
        <v>2011</v>
      </c>
      <c r="D32" s="2" t="str">
        <f t="shared" si="0"/>
        <v>U11</v>
      </c>
      <c r="E32" s="3" t="s">
        <v>9</v>
      </c>
      <c r="F32" s="7" t="s">
        <v>299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299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299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298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298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298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299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299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313</v>
      </c>
      <c r="F40" s="7" t="s">
        <v>299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298</v>
      </c>
    </row>
    <row r="42" spans="1:6" x14ac:dyDescent="0.3">
      <c r="A42" s="7">
        <v>76633</v>
      </c>
      <c r="B42" s="3" t="s">
        <v>208</v>
      </c>
      <c r="C42" s="2">
        <v>2009</v>
      </c>
      <c r="D42" s="2" t="str">
        <f t="shared" si="0"/>
        <v>U13</v>
      </c>
      <c r="E42" s="3" t="s">
        <v>167</v>
      </c>
      <c r="F42" s="7" t="s">
        <v>298</v>
      </c>
    </row>
    <row r="43" spans="1:6" x14ac:dyDescent="0.3">
      <c r="A43" s="7">
        <v>65261</v>
      </c>
      <c r="B43" s="3" t="s">
        <v>212</v>
      </c>
      <c r="C43" s="2">
        <v>2006</v>
      </c>
      <c r="D43" s="2" t="str">
        <f t="shared" si="0"/>
        <v>U17</v>
      </c>
      <c r="E43" s="3" t="s">
        <v>167</v>
      </c>
      <c r="F43" s="7" t="s">
        <v>298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298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299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299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299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299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299</v>
      </c>
    </row>
    <row r="50" spans="1:6" x14ac:dyDescent="0.3">
      <c r="A50" s="7">
        <v>74162</v>
      </c>
      <c r="B50" s="3" t="s">
        <v>268</v>
      </c>
      <c r="C50" s="2">
        <v>2010</v>
      </c>
      <c r="D50" s="2" t="str">
        <f t="shared" si="0"/>
        <v>U13</v>
      </c>
      <c r="E50" s="3" t="s">
        <v>71</v>
      </c>
      <c r="F50" s="7" t="s">
        <v>299</v>
      </c>
    </row>
    <row r="51" spans="1:6" x14ac:dyDescent="0.3">
      <c r="A51" s="7">
        <v>78909</v>
      </c>
      <c r="B51" s="3" t="s">
        <v>253</v>
      </c>
      <c r="C51" s="2">
        <v>2010</v>
      </c>
      <c r="D51" s="2" t="str">
        <f t="shared" si="0"/>
        <v>U13</v>
      </c>
      <c r="E51" s="3" t="s">
        <v>313</v>
      </c>
      <c r="F51" s="7" t="s">
        <v>299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299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299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299</v>
      </c>
    </row>
    <row r="55" spans="1:6" x14ac:dyDescent="0.3">
      <c r="A55" s="7">
        <v>78557</v>
      </c>
      <c r="B55" s="3" t="s">
        <v>278</v>
      </c>
      <c r="C55" s="2">
        <v>2009</v>
      </c>
      <c r="D55" s="2" t="str">
        <f t="shared" si="0"/>
        <v>U13</v>
      </c>
      <c r="E55" s="3" t="s">
        <v>12</v>
      </c>
      <c r="F55" s="7" t="s">
        <v>299</v>
      </c>
    </row>
    <row r="56" spans="1:6" x14ac:dyDescent="0.3">
      <c r="A56" s="7">
        <v>75995</v>
      </c>
      <c r="B56" s="3" t="s">
        <v>277</v>
      </c>
      <c r="C56" s="2">
        <v>2008</v>
      </c>
      <c r="D56" s="2" t="str">
        <f t="shared" si="0"/>
        <v>U15</v>
      </c>
      <c r="E56" s="3" t="s">
        <v>307</v>
      </c>
      <c r="F56" s="7" t="s">
        <v>299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298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298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298</v>
      </c>
    </row>
    <row r="60" spans="1:6" x14ac:dyDescent="0.3">
      <c r="A60" s="7">
        <v>75822</v>
      </c>
      <c r="B60" s="3" t="s">
        <v>194</v>
      </c>
      <c r="C60" s="2">
        <v>2008</v>
      </c>
      <c r="D60" s="2" t="str">
        <f t="shared" si="0"/>
        <v>U15</v>
      </c>
      <c r="E60" s="3" t="s">
        <v>195</v>
      </c>
      <c r="F60" s="7" t="s">
        <v>299</v>
      </c>
    </row>
    <row r="61" spans="1:6" x14ac:dyDescent="0.3">
      <c r="A61" s="7">
        <v>70861</v>
      </c>
      <c r="B61" s="3" t="s">
        <v>196</v>
      </c>
      <c r="C61" s="2">
        <v>2008</v>
      </c>
      <c r="D61" s="2" t="str">
        <f t="shared" si="0"/>
        <v>U15</v>
      </c>
      <c r="E61" s="3" t="s">
        <v>195</v>
      </c>
      <c r="F61" s="7" t="s">
        <v>299</v>
      </c>
    </row>
    <row r="62" spans="1:6" x14ac:dyDescent="0.3">
      <c r="A62" s="7">
        <v>72044</v>
      </c>
      <c r="B62" s="3" t="s">
        <v>276</v>
      </c>
      <c r="C62" s="2">
        <v>2008</v>
      </c>
      <c r="D62" s="2" t="str">
        <f t="shared" si="0"/>
        <v>U15</v>
      </c>
      <c r="E62" s="3" t="s">
        <v>53</v>
      </c>
      <c r="F62" s="7" t="s">
        <v>298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299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298</v>
      </c>
    </row>
    <row r="65" spans="1:6" x14ac:dyDescent="0.3">
      <c r="A65" s="7">
        <v>64467</v>
      </c>
      <c r="B65" s="7" t="s">
        <v>54</v>
      </c>
      <c r="C65" s="89">
        <v>2006</v>
      </c>
      <c r="D65" s="2" t="str">
        <f t="shared" si="0"/>
        <v>U17</v>
      </c>
      <c r="E65" s="7" t="s">
        <v>187</v>
      </c>
      <c r="F65" s="7" t="s">
        <v>299</v>
      </c>
    </row>
    <row r="66" spans="1:6" x14ac:dyDescent="0.3">
      <c r="A66" s="7">
        <v>75625</v>
      </c>
      <c r="B66" s="7" t="s">
        <v>328</v>
      </c>
      <c r="C66" s="89">
        <v>2009</v>
      </c>
      <c r="D66" s="2" t="str">
        <f t="shared" si="0"/>
        <v>U13</v>
      </c>
      <c r="E66" s="7" t="s">
        <v>331</v>
      </c>
      <c r="F66" s="7" t="s">
        <v>299</v>
      </c>
    </row>
    <row r="67" spans="1:6" x14ac:dyDescent="0.3">
      <c r="A67" s="7">
        <v>80231</v>
      </c>
      <c r="B67" s="7" t="s">
        <v>329</v>
      </c>
      <c r="C67" s="89">
        <v>2010</v>
      </c>
      <c r="D67" s="2" t="str">
        <f t="shared" ref="D67:D88" si="1">IF(($H$1-C67)&gt;=19,"U21",IF(($H$1-C67)&gt;=17,"U19",IF(($H$1-C67)&gt;=15,"U17",IF(($H$1-C67)&gt;=13,"U15",IF(($H$1-C67)&gt;=11,"U13","U11")))))</f>
        <v>U13</v>
      </c>
      <c r="E67" s="7" t="s">
        <v>330</v>
      </c>
      <c r="F67" s="7" t="s">
        <v>298</v>
      </c>
    </row>
    <row r="68" spans="1:6" x14ac:dyDescent="0.3">
      <c r="A68" s="7">
        <v>72922</v>
      </c>
      <c r="B68" s="7" t="s">
        <v>337</v>
      </c>
      <c r="C68" s="89">
        <v>2005</v>
      </c>
      <c r="D68" s="2" t="str">
        <f t="shared" si="1"/>
        <v>U17</v>
      </c>
      <c r="E68" s="7" t="s">
        <v>331</v>
      </c>
      <c r="F68" s="7" t="s">
        <v>299</v>
      </c>
    </row>
    <row r="69" spans="1:6" x14ac:dyDescent="0.3">
      <c r="A69" s="7">
        <v>80092</v>
      </c>
      <c r="B69" s="7" t="s">
        <v>338</v>
      </c>
      <c r="C69" s="89">
        <v>2005</v>
      </c>
      <c r="D69" s="2" t="str">
        <f t="shared" si="1"/>
        <v>U17</v>
      </c>
      <c r="E69" s="7" t="s">
        <v>9</v>
      </c>
      <c r="F69" s="7" t="s">
        <v>299</v>
      </c>
    </row>
    <row r="70" spans="1:6" x14ac:dyDescent="0.3">
      <c r="A70" s="7">
        <v>80946</v>
      </c>
      <c r="B70" s="7" t="s">
        <v>369</v>
      </c>
      <c r="C70" s="89">
        <v>2014</v>
      </c>
      <c r="D70" s="2" t="str">
        <f t="shared" si="1"/>
        <v>U11</v>
      </c>
      <c r="E70" s="7" t="s">
        <v>110</v>
      </c>
      <c r="F70" s="7" t="s">
        <v>299</v>
      </c>
    </row>
    <row r="71" spans="1:6" x14ac:dyDescent="0.3">
      <c r="A71" s="7">
        <v>80944</v>
      </c>
      <c r="B71" s="7" t="s">
        <v>370</v>
      </c>
      <c r="C71" s="89">
        <v>2013</v>
      </c>
      <c r="D71" s="2" t="str">
        <f t="shared" si="1"/>
        <v>U11</v>
      </c>
      <c r="E71" s="7" t="s">
        <v>110</v>
      </c>
      <c r="F71" s="7" t="s">
        <v>299</v>
      </c>
    </row>
    <row r="72" spans="1:6" x14ac:dyDescent="0.3">
      <c r="A72" s="7">
        <v>79177</v>
      </c>
      <c r="B72" s="7" t="s">
        <v>387</v>
      </c>
      <c r="C72" s="89">
        <v>2007</v>
      </c>
      <c r="D72" s="2" t="str">
        <f t="shared" si="1"/>
        <v>U15</v>
      </c>
      <c r="E72" s="7" t="s">
        <v>301</v>
      </c>
      <c r="F72" s="7" t="s">
        <v>298</v>
      </c>
    </row>
    <row r="73" spans="1:6" x14ac:dyDescent="0.3">
      <c r="A73" s="7">
        <v>79178</v>
      </c>
      <c r="B73" s="7" t="s">
        <v>388</v>
      </c>
      <c r="C73" s="89">
        <v>2007</v>
      </c>
      <c r="D73" s="2" t="str">
        <f t="shared" si="1"/>
        <v>U15</v>
      </c>
      <c r="E73" s="7" t="s">
        <v>301</v>
      </c>
      <c r="F73" s="7" t="s">
        <v>298</v>
      </c>
    </row>
    <row r="74" spans="1:6" x14ac:dyDescent="0.3">
      <c r="A74" s="7">
        <v>78897</v>
      </c>
      <c r="B74" s="7" t="s">
        <v>405</v>
      </c>
      <c r="C74" s="89">
        <v>2009</v>
      </c>
      <c r="D74" s="2" t="str">
        <f t="shared" si="1"/>
        <v>U13</v>
      </c>
      <c r="E74" s="7" t="s">
        <v>139</v>
      </c>
      <c r="F74" s="7" t="s">
        <v>299</v>
      </c>
    </row>
    <row r="75" spans="1:6" x14ac:dyDescent="0.3">
      <c r="A75" s="7">
        <v>81484</v>
      </c>
      <c r="B75" s="7" t="s">
        <v>406</v>
      </c>
      <c r="C75" s="89">
        <v>2010</v>
      </c>
      <c r="D75" s="2" t="str">
        <f t="shared" si="1"/>
        <v>U13</v>
      </c>
      <c r="E75" s="7" t="s">
        <v>139</v>
      </c>
      <c r="F75" s="7" t="s">
        <v>299</v>
      </c>
    </row>
    <row r="76" spans="1:6" x14ac:dyDescent="0.3">
      <c r="A76" s="7">
        <v>82014</v>
      </c>
      <c r="B76" s="7" t="s">
        <v>416</v>
      </c>
      <c r="C76" s="89">
        <v>2011</v>
      </c>
      <c r="D76" s="2" t="str">
        <f t="shared" si="1"/>
        <v>U11</v>
      </c>
      <c r="E76" s="7" t="s">
        <v>6</v>
      </c>
      <c r="F76" s="7" t="s">
        <v>298</v>
      </c>
    </row>
    <row r="77" spans="1:6" x14ac:dyDescent="0.3">
      <c r="A77" s="7">
        <v>82013</v>
      </c>
      <c r="B77" s="7" t="s">
        <v>417</v>
      </c>
      <c r="C77" s="89">
        <v>2011</v>
      </c>
      <c r="D77" s="2" t="str">
        <f t="shared" si="1"/>
        <v>U11</v>
      </c>
      <c r="E77" s="7" t="s">
        <v>6</v>
      </c>
      <c r="F77" s="7" t="s">
        <v>298</v>
      </c>
    </row>
    <row r="78" spans="1:6" x14ac:dyDescent="0.3">
      <c r="A78" s="7">
        <v>58456</v>
      </c>
      <c r="B78" s="7" t="s">
        <v>436</v>
      </c>
      <c r="C78" s="89">
        <v>2003</v>
      </c>
      <c r="D78" s="2" t="str">
        <f t="shared" si="1"/>
        <v>U19</v>
      </c>
      <c r="E78" s="7" t="s">
        <v>7</v>
      </c>
      <c r="F78" s="7" t="s">
        <v>298</v>
      </c>
    </row>
    <row r="79" spans="1:6" x14ac:dyDescent="0.3">
      <c r="A79" s="7">
        <v>81487</v>
      </c>
      <c r="B79" s="7" t="s">
        <v>461</v>
      </c>
      <c r="C79" s="89">
        <v>2014</v>
      </c>
      <c r="D79" s="2" t="str">
        <f t="shared" si="1"/>
        <v>U11</v>
      </c>
      <c r="E79" s="7" t="s">
        <v>139</v>
      </c>
      <c r="F79" s="7" t="s">
        <v>299</v>
      </c>
    </row>
    <row r="80" spans="1:6" x14ac:dyDescent="0.3">
      <c r="A80" s="7">
        <v>77814</v>
      </c>
      <c r="B80" s="7" t="s">
        <v>462</v>
      </c>
      <c r="C80" s="89">
        <v>2012</v>
      </c>
      <c r="D80" s="2" t="str">
        <f t="shared" si="1"/>
        <v>U11</v>
      </c>
      <c r="E80" s="7" t="s">
        <v>139</v>
      </c>
      <c r="F80" s="7" t="s">
        <v>299</v>
      </c>
    </row>
    <row r="81" spans="1:6" x14ac:dyDescent="0.3">
      <c r="A81" s="7">
        <v>82321</v>
      </c>
      <c r="B81" s="7" t="s">
        <v>177</v>
      </c>
      <c r="C81" s="89">
        <v>2013</v>
      </c>
      <c r="D81" s="2" t="str">
        <f t="shared" si="1"/>
        <v>U11</v>
      </c>
      <c r="E81" s="7" t="s">
        <v>139</v>
      </c>
      <c r="F81" s="7" t="s">
        <v>299</v>
      </c>
    </row>
    <row r="82" spans="1:6" x14ac:dyDescent="0.3">
      <c r="A82" s="7">
        <v>82320</v>
      </c>
      <c r="B82" s="7" t="s">
        <v>481</v>
      </c>
      <c r="C82" s="89">
        <v>2014</v>
      </c>
      <c r="D82" s="2" t="str">
        <f t="shared" si="1"/>
        <v>U11</v>
      </c>
      <c r="E82" s="7" t="s">
        <v>139</v>
      </c>
      <c r="F82" s="7" t="s">
        <v>299</v>
      </c>
    </row>
    <row r="83" spans="1:6" x14ac:dyDescent="0.3">
      <c r="A83" s="7">
        <v>78607</v>
      </c>
      <c r="B83" s="7" t="s">
        <v>507</v>
      </c>
      <c r="C83" s="89">
        <v>2010</v>
      </c>
      <c r="D83" s="2" t="str">
        <f t="shared" si="1"/>
        <v>U13</v>
      </c>
      <c r="E83" s="7" t="s">
        <v>309</v>
      </c>
      <c r="F83" s="7" t="s">
        <v>299</v>
      </c>
    </row>
    <row r="84" spans="1:6" x14ac:dyDescent="0.3">
      <c r="A84" s="7">
        <v>1</v>
      </c>
      <c r="B84" s="7" t="s">
        <v>508</v>
      </c>
      <c r="C84" s="89">
        <v>2013</v>
      </c>
      <c r="D84" s="2" t="str">
        <f t="shared" si="1"/>
        <v>U11</v>
      </c>
      <c r="E84" s="7" t="s">
        <v>5</v>
      </c>
      <c r="F84" s="7" t="s">
        <v>298</v>
      </c>
    </row>
    <row r="85" spans="1:6" x14ac:dyDescent="0.3">
      <c r="D85" s="2" t="str">
        <f t="shared" si="1"/>
        <v>U21</v>
      </c>
    </row>
    <row r="86" spans="1:6" x14ac:dyDescent="0.3">
      <c r="D86" s="2" t="str">
        <f t="shared" si="1"/>
        <v>U21</v>
      </c>
    </row>
    <row r="87" spans="1:6" x14ac:dyDescent="0.3">
      <c r="D87" s="2" t="str">
        <f t="shared" si="1"/>
        <v>U21</v>
      </c>
    </row>
    <row r="88" spans="1:6" x14ac:dyDescent="0.3">
      <c r="D88" s="2" t="str">
        <f t="shared" si="1"/>
        <v>U21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opLeftCell="A226" workbookViewId="0">
      <selection activeCell="C242" sqref="C242"/>
    </sheetView>
  </sheetViews>
  <sheetFormatPr defaultColWidth="9.109375" defaultRowHeight="15.6" x14ac:dyDescent="0.3"/>
  <cols>
    <col min="1" max="1" width="6.5546875" style="7" customWidth="1"/>
    <col min="2" max="2" width="20" style="7" customWidth="1"/>
    <col min="3" max="3" width="8.77734375" style="89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294</v>
      </c>
      <c r="B1" s="7" t="s">
        <v>1</v>
      </c>
      <c r="C1" s="89" t="s">
        <v>295</v>
      </c>
      <c r="D1" s="7" t="s">
        <v>311</v>
      </c>
      <c r="E1" s="7" t="s">
        <v>296</v>
      </c>
      <c r="F1" s="7" t="s">
        <v>297</v>
      </c>
      <c r="H1" s="8">
        <v>2021</v>
      </c>
    </row>
    <row r="2" spans="1:8" x14ac:dyDescent="0.3">
      <c r="A2" s="7">
        <v>76717</v>
      </c>
      <c r="B2" s="3" t="s">
        <v>241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242</v>
      </c>
      <c r="F2" s="7" t="s">
        <v>299</v>
      </c>
    </row>
    <row r="3" spans="1:8" x14ac:dyDescent="0.3">
      <c r="A3" s="7">
        <v>71591</v>
      </c>
      <c r="B3" s="3" t="s">
        <v>232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233</v>
      </c>
      <c r="F3" s="7" t="s">
        <v>299</v>
      </c>
    </row>
    <row r="4" spans="1:8" x14ac:dyDescent="0.3">
      <c r="A4" s="7">
        <v>78262</v>
      </c>
      <c r="B4" s="3" t="s">
        <v>303</v>
      </c>
      <c r="C4" s="2">
        <v>2010</v>
      </c>
      <c r="D4" s="2" t="str">
        <f t="shared" si="0"/>
        <v>U13</v>
      </c>
      <c r="E4" s="3" t="s">
        <v>11</v>
      </c>
      <c r="F4" s="7" t="s">
        <v>299</v>
      </c>
    </row>
    <row r="5" spans="1:8" x14ac:dyDescent="0.3">
      <c r="A5" s="7">
        <v>78263</v>
      </c>
      <c r="B5" s="3" t="s">
        <v>214</v>
      </c>
      <c r="C5" s="2">
        <v>2011</v>
      </c>
      <c r="D5" s="2" t="str">
        <f t="shared" si="0"/>
        <v>U11</v>
      </c>
      <c r="E5" s="3" t="s">
        <v>11</v>
      </c>
      <c r="F5" s="7" t="s">
        <v>299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299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299</v>
      </c>
    </row>
    <row r="8" spans="1:8" x14ac:dyDescent="0.3">
      <c r="A8" s="7">
        <v>78246</v>
      </c>
      <c r="B8" s="3" t="s">
        <v>199</v>
      </c>
      <c r="C8" s="2">
        <v>2008</v>
      </c>
      <c r="D8" s="2" t="str">
        <f t="shared" si="0"/>
        <v>U15</v>
      </c>
      <c r="E8" s="3" t="s">
        <v>11</v>
      </c>
      <c r="F8" s="7" t="s">
        <v>299</v>
      </c>
    </row>
    <row r="9" spans="1:8" x14ac:dyDescent="0.3">
      <c r="A9" s="7">
        <v>71362</v>
      </c>
      <c r="B9" s="3" t="s">
        <v>116</v>
      </c>
      <c r="C9" s="2">
        <v>2008</v>
      </c>
      <c r="D9" s="2" t="str">
        <f t="shared" si="0"/>
        <v>U15</v>
      </c>
      <c r="E9" s="3" t="s">
        <v>11</v>
      </c>
      <c r="F9" s="7" t="s">
        <v>299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299</v>
      </c>
    </row>
    <row r="11" spans="1:8" x14ac:dyDescent="0.3">
      <c r="A11" s="7">
        <v>78247</v>
      </c>
      <c r="B11" s="3" t="s">
        <v>245</v>
      </c>
      <c r="C11" s="2">
        <v>2010</v>
      </c>
      <c r="D11" s="2" t="str">
        <f t="shared" si="0"/>
        <v>U13</v>
      </c>
      <c r="E11" s="3" t="s">
        <v>11</v>
      </c>
      <c r="F11" s="7" t="s">
        <v>299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299</v>
      </c>
    </row>
    <row r="13" spans="1:8" x14ac:dyDescent="0.3">
      <c r="A13" s="7">
        <v>78283</v>
      </c>
      <c r="B13" s="3" t="s">
        <v>246</v>
      </c>
      <c r="C13" s="2">
        <v>2012</v>
      </c>
      <c r="D13" s="2" t="str">
        <f t="shared" si="0"/>
        <v>U11</v>
      </c>
      <c r="E13" s="3" t="s">
        <v>11</v>
      </c>
      <c r="F13" s="7" t="s">
        <v>299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299</v>
      </c>
    </row>
    <row r="15" spans="1:8" x14ac:dyDescent="0.3">
      <c r="A15" s="7">
        <v>78284</v>
      </c>
      <c r="B15" s="3" t="s">
        <v>228</v>
      </c>
      <c r="C15" s="2">
        <v>2006</v>
      </c>
      <c r="D15" s="2" t="str">
        <f t="shared" si="0"/>
        <v>U17</v>
      </c>
      <c r="E15" s="3" t="s">
        <v>11</v>
      </c>
      <c r="F15" s="7" t="s">
        <v>299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299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299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299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299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299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299</v>
      </c>
    </row>
    <row r="22" spans="1:6" x14ac:dyDescent="0.3">
      <c r="A22" s="7">
        <v>79347</v>
      </c>
      <c r="B22" s="3" t="s">
        <v>292</v>
      </c>
      <c r="C22" s="2">
        <v>2009</v>
      </c>
      <c r="D22" s="2" t="str">
        <f t="shared" si="0"/>
        <v>U13</v>
      </c>
      <c r="E22" s="3" t="s">
        <v>173</v>
      </c>
      <c r="F22" s="7" t="s">
        <v>299</v>
      </c>
    </row>
    <row r="23" spans="1:6" x14ac:dyDescent="0.3">
      <c r="A23" s="7">
        <v>79348</v>
      </c>
      <c r="B23" s="3" t="s">
        <v>291</v>
      </c>
      <c r="C23" s="2">
        <v>2008</v>
      </c>
      <c r="D23" s="2" t="str">
        <f t="shared" si="0"/>
        <v>U15</v>
      </c>
      <c r="E23" s="3" t="s">
        <v>173</v>
      </c>
      <c r="F23" s="7" t="s">
        <v>299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301</v>
      </c>
      <c r="F24" s="7" t="s">
        <v>298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301</v>
      </c>
      <c r="F25" s="7" t="s">
        <v>298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301</v>
      </c>
      <c r="F26" s="7" t="s">
        <v>298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301</v>
      </c>
      <c r="F27" s="7" t="s">
        <v>298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301</v>
      </c>
      <c r="F28" s="7" t="s">
        <v>298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301</v>
      </c>
      <c r="F29" s="7" t="s">
        <v>298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301</v>
      </c>
      <c r="F30" s="7" t="s">
        <v>298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301</v>
      </c>
      <c r="F31" s="7" t="s">
        <v>298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301</v>
      </c>
      <c r="F32" s="7" t="s">
        <v>298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301</v>
      </c>
      <c r="F33" s="7" t="s">
        <v>298</v>
      </c>
    </row>
    <row r="34" spans="1:6" x14ac:dyDescent="0.3">
      <c r="A34" s="7">
        <v>64150</v>
      </c>
      <c r="B34" s="3" t="s">
        <v>200</v>
      </c>
      <c r="C34" s="2">
        <v>2009</v>
      </c>
      <c r="D34" s="2" t="str">
        <f t="shared" si="0"/>
        <v>U13</v>
      </c>
      <c r="E34" s="3" t="s">
        <v>201</v>
      </c>
      <c r="F34" s="7" t="s">
        <v>298</v>
      </c>
    </row>
    <row r="35" spans="1:6" x14ac:dyDescent="0.3">
      <c r="A35" s="7">
        <v>79134</v>
      </c>
      <c r="B35" s="3" t="s">
        <v>207</v>
      </c>
      <c r="C35" s="2">
        <v>2005</v>
      </c>
      <c r="D35" s="2" t="str">
        <f t="shared" si="0"/>
        <v>U17</v>
      </c>
      <c r="E35" s="3" t="s">
        <v>201</v>
      </c>
      <c r="F35" s="7" t="s">
        <v>298</v>
      </c>
    </row>
    <row r="36" spans="1:6" x14ac:dyDescent="0.3">
      <c r="A36" s="7">
        <v>79132</v>
      </c>
      <c r="B36" s="3" t="s">
        <v>290</v>
      </c>
      <c r="C36" s="2">
        <v>2007</v>
      </c>
      <c r="D36" s="2" t="str">
        <f t="shared" si="0"/>
        <v>U15</v>
      </c>
      <c r="E36" s="3" t="s">
        <v>201</v>
      </c>
      <c r="F36" s="7" t="s">
        <v>298</v>
      </c>
    </row>
    <row r="37" spans="1:6" x14ac:dyDescent="0.3">
      <c r="A37" s="7">
        <v>79131</v>
      </c>
      <c r="B37" s="3" t="s">
        <v>204</v>
      </c>
      <c r="C37" s="2">
        <v>2009</v>
      </c>
      <c r="D37" s="2" t="str">
        <f t="shared" si="0"/>
        <v>U13</v>
      </c>
      <c r="E37" s="3" t="s">
        <v>201</v>
      </c>
      <c r="F37" s="7" t="s">
        <v>298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298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299</v>
      </c>
    </row>
    <row r="40" spans="1:6" x14ac:dyDescent="0.3">
      <c r="A40" s="7">
        <v>76890</v>
      </c>
      <c r="B40" s="3" t="s">
        <v>243</v>
      </c>
      <c r="C40" s="2">
        <v>2010</v>
      </c>
      <c r="D40" s="2" t="str">
        <f t="shared" si="0"/>
        <v>U13</v>
      </c>
      <c r="E40" s="3" t="s">
        <v>22</v>
      </c>
      <c r="F40" s="7" t="s">
        <v>299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299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299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299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299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299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299</v>
      </c>
    </row>
    <row r="47" spans="1:6" x14ac:dyDescent="0.3">
      <c r="A47" s="7">
        <v>77007</v>
      </c>
      <c r="B47" s="3" t="s">
        <v>269</v>
      </c>
      <c r="C47" s="2">
        <v>2011</v>
      </c>
      <c r="D47" s="2" t="str">
        <f t="shared" si="0"/>
        <v>U11</v>
      </c>
      <c r="E47" s="3" t="s">
        <v>22</v>
      </c>
      <c r="F47" s="7" t="s">
        <v>299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299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324</v>
      </c>
      <c r="F49" s="7" t="s">
        <v>299</v>
      </c>
    </row>
    <row r="50" spans="1:6" x14ac:dyDescent="0.3">
      <c r="A50" s="7">
        <v>78197</v>
      </c>
      <c r="B50" s="3" t="s">
        <v>237</v>
      </c>
      <c r="C50" s="2">
        <v>2011</v>
      </c>
      <c r="D50" s="2" t="str">
        <f t="shared" si="0"/>
        <v>U11</v>
      </c>
      <c r="E50" s="3" t="s">
        <v>308</v>
      </c>
      <c r="F50" s="7" t="s">
        <v>299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308</v>
      </c>
      <c r="F51" s="7" t="s">
        <v>299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308</v>
      </c>
      <c r="F52" s="7" t="s">
        <v>299</v>
      </c>
    </row>
    <row r="53" spans="1:6" x14ac:dyDescent="0.3">
      <c r="A53" s="7">
        <v>77514</v>
      </c>
      <c r="B53" s="3" t="s">
        <v>244</v>
      </c>
      <c r="C53" s="2">
        <v>2011</v>
      </c>
      <c r="D53" s="2" t="str">
        <f t="shared" si="0"/>
        <v>U11</v>
      </c>
      <c r="E53" s="3" t="s">
        <v>308</v>
      </c>
      <c r="F53" s="7" t="s">
        <v>299</v>
      </c>
    </row>
    <row r="54" spans="1:6" x14ac:dyDescent="0.3">
      <c r="A54" s="7">
        <v>77515</v>
      </c>
      <c r="B54" s="3" t="s">
        <v>240</v>
      </c>
      <c r="C54" s="2">
        <v>2008</v>
      </c>
      <c r="D54" s="2" t="str">
        <f t="shared" si="0"/>
        <v>U15</v>
      </c>
      <c r="E54" s="3" t="s">
        <v>308</v>
      </c>
      <c r="F54" s="7" t="s">
        <v>299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298</v>
      </c>
    </row>
    <row r="56" spans="1:6" x14ac:dyDescent="0.3">
      <c r="A56" s="7">
        <v>66000</v>
      </c>
      <c r="B56" s="3" t="s">
        <v>186</v>
      </c>
      <c r="C56" s="2">
        <v>2005</v>
      </c>
      <c r="D56" s="2" t="str">
        <f t="shared" si="0"/>
        <v>U17</v>
      </c>
      <c r="E56" s="3" t="s">
        <v>53</v>
      </c>
      <c r="F56" s="7" t="s">
        <v>298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298</v>
      </c>
    </row>
    <row r="58" spans="1:6" x14ac:dyDescent="0.3">
      <c r="A58" s="7">
        <v>71815</v>
      </c>
      <c r="B58" s="3" t="s">
        <v>247</v>
      </c>
      <c r="C58" s="2">
        <v>2010</v>
      </c>
      <c r="D58" s="2" t="str">
        <f t="shared" si="0"/>
        <v>U13</v>
      </c>
      <c r="E58" s="3" t="s">
        <v>50</v>
      </c>
      <c r="F58" s="7" t="s">
        <v>298</v>
      </c>
    </row>
    <row r="59" spans="1:6" x14ac:dyDescent="0.3">
      <c r="A59" s="7">
        <v>71327</v>
      </c>
      <c r="B59" s="3" t="s">
        <v>261</v>
      </c>
      <c r="C59" s="2">
        <v>2010</v>
      </c>
      <c r="D59" s="2" t="str">
        <f t="shared" si="0"/>
        <v>U13</v>
      </c>
      <c r="E59" s="3" t="s">
        <v>50</v>
      </c>
      <c r="F59" s="7" t="s">
        <v>298</v>
      </c>
    </row>
    <row r="60" spans="1:6" x14ac:dyDescent="0.3">
      <c r="A60" s="7">
        <v>71963</v>
      </c>
      <c r="B60" s="3" t="s">
        <v>259</v>
      </c>
      <c r="C60" s="2">
        <v>2010</v>
      </c>
      <c r="D60" s="2" t="str">
        <f t="shared" si="0"/>
        <v>U13</v>
      </c>
      <c r="E60" s="3" t="s">
        <v>50</v>
      </c>
      <c r="F60" s="7" t="s">
        <v>298</v>
      </c>
    </row>
    <row r="61" spans="1:6" x14ac:dyDescent="0.3">
      <c r="A61" s="7">
        <v>76466</v>
      </c>
      <c r="B61" s="3" t="s">
        <v>258</v>
      </c>
      <c r="C61" s="2">
        <v>2012</v>
      </c>
      <c r="D61" s="2" t="str">
        <f t="shared" si="0"/>
        <v>U11</v>
      </c>
      <c r="E61" s="3" t="s">
        <v>50</v>
      </c>
      <c r="F61" s="7" t="s">
        <v>298</v>
      </c>
    </row>
    <row r="62" spans="1:6" x14ac:dyDescent="0.3">
      <c r="A62" s="7">
        <v>76469</v>
      </c>
      <c r="B62" s="3" t="s">
        <v>215</v>
      </c>
      <c r="C62" s="2">
        <v>2011</v>
      </c>
      <c r="D62" s="2" t="str">
        <f t="shared" si="0"/>
        <v>U11</v>
      </c>
      <c r="E62" s="3" t="s">
        <v>50</v>
      </c>
      <c r="F62" s="7" t="s">
        <v>298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298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298</v>
      </c>
    </row>
    <row r="65" spans="1:6" x14ac:dyDescent="0.3">
      <c r="A65" s="7">
        <v>78902</v>
      </c>
      <c r="B65" s="3" t="s">
        <v>260</v>
      </c>
      <c r="C65" s="2">
        <v>2011</v>
      </c>
      <c r="D65" s="2" t="str">
        <f t="shared" si="0"/>
        <v>U11</v>
      </c>
      <c r="E65" s="3" t="s">
        <v>6</v>
      </c>
      <c r="F65" s="7" t="s">
        <v>298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298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298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298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298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298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298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298</v>
      </c>
    </row>
    <row r="73" spans="1:6" x14ac:dyDescent="0.3">
      <c r="A73" s="7">
        <v>76493</v>
      </c>
      <c r="B73" s="3" t="s">
        <v>262</v>
      </c>
      <c r="C73" s="2">
        <v>2008</v>
      </c>
      <c r="D73" s="2" t="str">
        <f t="shared" si="1"/>
        <v>U15</v>
      </c>
      <c r="E73" s="3" t="s">
        <v>110</v>
      </c>
      <c r="F73" s="7" t="s">
        <v>299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299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299</v>
      </c>
    </row>
    <row r="76" spans="1:6" x14ac:dyDescent="0.3">
      <c r="A76" s="7">
        <v>75370</v>
      </c>
      <c r="B76" s="3" t="s">
        <v>218</v>
      </c>
      <c r="C76" s="2">
        <v>2006</v>
      </c>
      <c r="D76" s="2" t="str">
        <f t="shared" si="1"/>
        <v>U17</v>
      </c>
      <c r="E76" s="3" t="s">
        <v>219</v>
      </c>
      <c r="F76" s="7" t="s">
        <v>299</v>
      </c>
    </row>
    <row r="77" spans="1:6" x14ac:dyDescent="0.3">
      <c r="A77" s="7">
        <v>75372</v>
      </c>
      <c r="B77" s="3" t="s">
        <v>224</v>
      </c>
      <c r="C77" s="2">
        <v>2006</v>
      </c>
      <c r="D77" s="2" t="str">
        <f t="shared" si="1"/>
        <v>U17</v>
      </c>
      <c r="E77" s="3" t="s">
        <v>219</v>
      </c>
      <c r="F77" s="7" t="s">
        <v>299</v>
      </c>
    </row>
    <row r="78" spans="1:6" x14ac:dyDescent="0.3">
      <c r="A78" s="7">
        <v>75336</v>
      </c>
      <c r="B78" s="3" t="s">
        <v>263</v>
      </c>
      <c r="C78" s="2">
        <v>2007</v>
      </c>
      <c r="D78" s="2" t="str">
        <f t="shared" si="1"/>
        <v>U15</v>
      </c>
      <c r="E78" s="3" t="s">
        <v>9</v>
      </c>
      <c r="F78" s="7" t="s">
        <v>299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306</v>
      </c>
      <c r="F79" s="7" t="s">
        <v>299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299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299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299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299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299</v>
      </c>
    </row>
    <row r="85" spans="1:6" x14ac:dyDescent="0.3">
      <c r="A85" s="7">
        <v>77590</v>
      </c>
      <c r="B85" s="3" t="s">
        <v>234</v>
      </c>
      <c r="C85" s="2">
        <v>2008</v>
      </c>
      <c r="D85" s="2" t="str">
        <f t="shared" si="1"/>
        <v>U15</v>
      </c>
      <c r="E85" s="3" t="s">
        <v>9</v>
      </c>
      <c r="F85" s="7" t="s">
        <v>299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299</v>
      </c>
    </row>
    <row r="87" spans="1:6" x14ac:dyDescent="0.3">
      <c r="A87" s="7">
        <v>73675</v>
      </c>
      <c r="B87" s="3" t="s">
        <v>216</v>
      </c>
      <c r="C87" s="2">
        <v>2011</v>
      </c>
      <c r="D87" s="2" t="str">
        <f t="shared" si="1"/>
        <v>U11</v>
      </c>
      <c r="E87" s="3" t="s">
        <v>114</v>
      </c>
      <c r="F87" s="7" t="s">
        <v>299</v>
      </c>
    </row>
    <row r="88" spans="1:6" x14ac:dyDescent="0.3">
      <c r="A88" s="7">
        <v>77629</v>
      </c>
      <c r="B88" s="3" t="s">
        <v>203</v>
      </c>
      <c r="C88" s="2">
        <v>2008</v>
      </c>
      <c r="D88" s="2" t="str">
        <f t="shared" si="1"/>
        <v>U15</v>
      </c>
      <c r="E88" s="3" t="s">
        <v>114</v>
      </c>
      <c r="F88" s="7" t="s">
        <v>299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299</v>
      </c>
    </row>
    <row r="90" spans="1:6" x14ac:dyDescent="0.3">
      <c r="A90" s="7">
        <v>75338</v>
      </c>
      <c r="B90" s="3" t="s">
        <v>185</v>
      </c>
      <c r="C90" s="2">
        <v>2012</v>
      </c>
      <c r="D90" s="2" t="str">
        <f t="shared" si="1"/>
        <v>U11</v>
      </c>
      <c r="E90" s="3" t="s">
        <v>114</v>
      </c>
      <c r="F90" s="7" t="s">
        <v>299</v>
      </c>
    </row>
    <row r="91" spans="1:6" x14ac:dyDescent="0.3">
      <c r="A91" s="7">
        <v>74365</v>
      </c>
      <c r="B91" s="3" t="s">
        <v>213</v>
      </c>
      <c r="C91" s="2">
        <v>2010</v>
      </c>
      <c r="D91" s="2" t="str">
        <f t="shared" si="1"/>
        <v>U13</v>
      </c>
      <c r="E91" s="3" t="s">
        <v>114</v>
      </c>
      <c r="F91" s="7" t="s">
        <v>299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299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299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309</v>
      </c>
      <c r="F94" s="7" t="s">
        <v>299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309</v>
      </c>
      <c r="F95" s="7" t="s">
        <v>299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309</v>
      </c>
      <c r="F96" s="7" t="s">
        <v>299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309</v>
      </c>
      <c r="F97" s="7" t="s">
        <v>299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309</v>
      </c>
      <c r="F98" s="7" t="s">
        <v>299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309</v>
      </c>
      <c r="F99" s="7" t="s">
        <v>299</v>
      </c>
    </row>
    <row r="100" spans="1:6" x14ac:dyDescent="0.3">
      <c r="A100" s="7">
        <v>75985</v>
      </c>
      <c r="B100" s="3" t="s">
        <v>217</v>
      </c>
      <c r="C100" s="2">
        <v>2006</v>
      </c>
      <c r="D100" s="2" t="str">
        <f t="shared" si="1"/>
        <v>U17</v>
      </c>
      <c r="E100" s="3" t="s">
        <v>309</v>
      </c>
      <c r="F100" s="7" t="s">
        <v>299</v>
      </c>
    </row>
    <row r="101" spans="1:6" x14ac:dyDescent="0.3">
      <c r="A101" s="7">
        <v>78608</v>
      </c>
      <c r="B101" s="3" t="s">
        <v>270</v>
      </c>
      <c r="C101" s="2">
        <v>2009</v>
      </c>
      <c r="D101" s="2" t="str">
        <f t="shared" si="1"/>
        <v>U13</v>
      </c>
      <c r="E101" s="3" t="s">
        <v>309</v>
      </c>
      <c r="F101" s="7" t="s">
        <v>299</v>
      </c>
    </row>
    <row r="102" spans="1:6" x14ac:dyDescent="0.3">
      <c r="A102" s="7">
        <v>77721</v>
      </c>
      <c r="B102" s="3" t="s">
        <v>257</v>
      </c>
      <c r="C102" s="2">
        <v>2010</v>
      </c>
      <c r="D102" s="2" t="str">
        <f t="shared" si="1"/>
        <v>U13</v>
      </c>
      <c r="E102" s="3" t="s">
        <v>309</v>
      </c>
      <c r="F102" s="7" t="s">
        <v>299</v>
      </c>
    </row>
    <row r="103" spans="1:6" x14ac:dyDescent="0.3">
      <c r="A103" s="7">
        <v>77722</v>
      </c>
      <c r="B103" s="3" t="s">
        <v>265</v>
      </c>
      <c r="C103" s="2">
        <v>2008</v>
      </c>
      <c r="D103" s="2" t="str">
        <f t="shared" si="1"/>
        <v>U15</v>
      </c>
      <c r="E103" s="3" t="s">
        <v>309</v>
      </c>
      <c r="F103" s="7" t="s">
        <v>299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309</v>
      </c>
      <c r="F104" s="7" t="s">
        <v>299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309</v>
      </c>
      <c r="F105" s="7" t="s">
        <v>299</v>
      </c>
    </row>
    <row r="106" spans="1:6" x14ac:dyDescent="0.3">
      <c r="A106" s="7">
        <v>73911</v>
      </c>
      <c r="B106" s="3" t="s">
        <v>239</v>
      </c>
      <c r="C106" s="2">
        <v>2008</v>
      </c>
      <c r="D106" s="2" t="str">
        <f t="shared" si="1"/>
        <v>U15</v>
      </c>
      <c r="E106" s="3" t="s">
        <v>7</v>
      </c>
      <c r="F106" s="7" t="s">
        <v>298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298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298</v>
      </c>
    </row>
    <row r="109" spans="1:6" x14ac:dyDescent="0.3">
      <c r="A109" s="7">
        <v>76885</v>
      </c>
      <c r="B109" s="3" t="s">
        <v>251</v>
      </c>
      <c r="C109" s="2">
        <v>2007</v>
      </c>
      <c r="D109" s="2" t="str">
        <f t="shared" si="1"/>
        <v>U15</v>
      </c>
      <c r="E109" s="3" t="s">
        <v>250</v>
      </c>
      <c r="F109" s="7" t="s">
        <v>299</v>
      </c>
    </row>
    <row r="110" spans="1:6" x14ac:dyDescent="0.3">
      <c r="A110" s="7">
        <v>78654</v>
      </c>
      <c r="B110" s="3" t="s">
        <v>305</v>
      </c>
      <c r="C110" s="2">
        <v>2006</v>
      </c>
      <c r="D110" s="2" t="str">
        <f t="shared" si="1"/>
        <v>U17</v>
      </c>
      <c r="E110" s="3" t="s">
        <v>250</v>
      </c>
      <c r="F110" s="7" t="s">
        <v>299</v>
      </c>
    </row>
    <row r="111" spans="1:6" x14ac:dyDescent="0.3">
      <c r="A111" s="7">
        <v>78993</v>
      </c>
      <c r="B111" s="3" t="s">
        <v>274</v>
      </c>
      <c r="C111" s="2">
        <v>2009</v>
      </c>
      <c r="D111" s="2" t="str">
        <f t="shared" si="1"/>
        <v>U13</v>
      </c>
      <c r="E111" s="3" t="s">
        <v>313</v>
      </c>
      <c r="F111" s="7" t="s">
        <v>299</v>
      </c>
    </row>
    <row r="112" spans="1:6" x14ac:dyDescent="0.3">
      <c r="A112" s="7">
        <v>74163</v>
      </c>
      <c r="B112" s="3" t="s">
        <v>226</v>
      </c>
      <c r="C112" s="2">
        <v>2006</v>
      </c>
      <c r="D112" s="2" t="str">
        <f t="shared" si="1"/>
        <v>U17</v>
      </c>
      <c r="E112" s="3" t="s">
        <v>313</v>
      </c>
      <c r="F112" s="7" t="s">
        <v>299</v>
      </c>
    </row>
    <row r="113" spans="1:6" x14ac:dyDescent="0.3">
      <c r="A113" s="7">
        <v>72834</v>
      </c>
      <c r="B113" s="3" t="s">
        <v>227</v>
      </c>
      <c r="C113" s="2">
        <v>2006</v>
      </c>
      <c r="D113" s="2" t="str">
        <f t="shared" si="1"/>
        <v>U17</v>
      </c>
      <c r="E113" s="3" t="s">
        <v>221</v>
      </c>
      <c r="F113" s="7" t="s">
        <v>298</v>
      </c>
    </row>
    <row r="114" spans="1:6" x14ac:dyDescent="0.3">
      <c r="A114" s="7">
        <v>72833</v>
      </c>
      <c r="B114" s="3" t="s">
        <v>220</v>
      </c>
      <c r="C114" s="2">
        <v>2008</v>
      </c>
      <c r="D114" s="2" t="str">
        <f t="shared" si="1"/>
        <v>U15</v>
      </c>
      <c r="E114" s="3" t="s">
        <v>221</v>
      </c>
      <c r="F114" s="7" t="s">
        <v>298</v>
      </c>
    </row>
    <row r="115" spans="1:6" x14ac:dyDescent="0.3">
      <c r="A115" s="7">
        <v>78820</v>
      </c>
      <c r="B115" s="3" t="s">
        <v>255</v>
      </c>
      <c r="C115" s="2">
        <v>2009</v>
      </c>
      <c r="D115" s="2" t="str">
        <f t="shared" si="1"/>
        <v>U13</v>
      </c>
      <c r="E115" s="3" t="s">
        <v>10</v>
      </c>
      <c r="F115" s="7" t="s">
        <v>298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298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299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299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299</v>
      </c>
    </row>
    <row r="120" spans="1:6" x14ac:dyDescent="0.3">
      <c r="A120" s="7">
        <v>78802</v>
      </c>
      <c r="B120" s="3" t="s">
        <v>267</v>
      </c>
      <c r="C120" s="2">
        <v>2007</v>
      </c>
      <c r="D120" s="2" t="str">
        <f t="shared" si="1"/>
        <v>U15</v>
      </c>
      <c r="E120" s="3" t="s">
        <v>8</v>
      </c>
      <c r="F120" s="7" t="s">
        <v>299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299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299</v>
      </c>
    </row>
    <row r="123" spans="1:6" x14ac:dyDescent="0.3">
      <c r="A123" s="7">
        <v>79275</v>
      </c>
      <c r="B123" s="3" t="s">
        <v>273</v>
      </c>
      <c r="C123" s="2">
        <v>2010</v>
      </c>
      <c r="D123" s="2" t="str">
        <f t="shared" si="1"/>
        <v>U13</v>
      </c>
      <c r="E123" s="3" t="s">
        <v>8</v>
      </c>
      <c r="F123" s="7" t="s">
        <v>299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299</v>
      </c>
    </row>
    <row r="125" spans="1:6" x14ac:dyDescent="0.3">
      <c r="A125" s="7">
        <v>65241</v>
      </c>
      <c r="B125" s="3" t="s">
        <v>222</v>
      </c>
      <c r="C125" s="2">
        <v>2006</v>
      </c>
      <c r="D125" s="2" t="str">
        <f t="shared" si="1"/>
        <v>U17</v>
      </c>
      <c r="E125" s="3" t="s">
        <v>8</v>
      </c>
      <c r="F125" s="7" t="s">
        <v>299</v>
      </c>
    </row>
    <row r="126" spans="1:6" x14ac:dyDescent="0.3">
      <c r="A126" s="7">
        <v>71701</v>
      </c>
      <c r="B126" s="3" t="s">
        <v>302</v>
      </c>
      <c r="C126" s="2">
        <v>2008</v>
      </c>
      <c r="D126" s="2" t="str">
        <f t="shared" si="1"/>
        <v>U15</v>
      </c>
      <c r="E126" s="3" t="s">
        <v>156</v>
      </c>
      <c r="F126" s="7" t="s">
        <v>298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299</v>
      </c>
    </row>
    <row r="128" spans="1:6" x14ac:dyDescent="0.3">
      <c r="A128" s="7">
        <v>78908</v>
      </c>
      <c r="B128" s="3" t="s">
        <v>256</v>
      </c>
      <c r="C128" s="2">
        <v>2010</v>
      </c>
      <c r="D128" s="2" t="str">
        <f t="shared" si="1"/>
        <v>U13</v>
      </c>
      <c r="E128" s="3" t="s">
        <v>313</v>
      </c>
      <c r="F128" s="7" t="s">
        <v>299</v>
      </c>
    </row>
    <row r="129" spans="1:6" x14ac:dyDescent="0.3">
      <c r="A129" s="7">
        <v>70882</v>
      </c>
      <c r="B129" s="3" t="s">
        <v>271</v>
      </c>
      <c r="C129" s="2">
        <v>2009</v>
      </c>
      <c r="D129" s="2" t="str">
        <f t="shared" si="1"/>
        <v>U13</v>
      </c>
      <c r="E129" s="3" t="s">
        <v>71</v>
      </c>
      <c r="F129" s="7" t="s">
        <v>299</v>
      </c>
    </row>
    <row r="130" spans="1:6" x14ac:dyDescent="0.3">
      <c r="A130" s="7">
        <v>70880</v>
      </c>
      <c r="B130" s="3" t="s">
        <v>275</v>
      </c>
      <c r="C130" s="2">
        <v>2009</v>
      </c>
      <c r="D130" s="2" t="str">
        <f t="shared" si="1"/>
        <v>U13</v>
      </c>
      <c r="E130" s="3" t="s">
        <v>71</v>
      </c>
      <c r="F130" s="7" t="s">
        <v>299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94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299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299</v>
      </c>
    </row>
    <row r="133" spans="1:6" x14ac:dyDescent="0.3">
      <c r="A133" s="7">
        <v>70910</v>
      </c>
      <c r="B133" s="3" t="s">
        <v>202</v>
      </c>
      <c r="C133" s="2">
        <v>2010</v>
      </c>
      <c r="D133" s="2" t="str">
        <f t="shared" si="2"/>
        <v>U13</v>
      </c>
      <c r="E133" s="3" t="s">
        <v>71</v>
      </c>
      <c r="F133" s="7" t="s">
        <v>299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299</v>
      </c>
    </row>
    <row r="135" spans="1:6" x14ac:dyDescent="0.3">
      <c r="A135" s="7">
        <v>78198</v>
      </c>
      <c r="B135" s="3" t="s">
        <v>235</v>
      </c>
      <c r="C135" s="2">
        <v>2009</v>
      </c>
      <c r="D135" s="2" t="str">
        <f t="shared" si="2"/>
        <v>U13</v>
      </c>
      <c r="E135" s="3" t="s">
        <v>71</v>
      </c>
      <c r="F135" s="7" t="s">
        <v>299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299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299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299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299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299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299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299</v>
      </c>
    </row>
    <row r="143" spans="1:6" x14ac:dyDescent="0.3">
      <c r="A143" s="7">
        <v>75993</v>
      </c>
      <c r="B143" s="3" t="s">
        <v>286</v>
      </c>
      <c r="C143" s="2">
        <v>2007</v>
      </c>
      <c r="D143" s="2" t="str">
        <f t="shared" si="2"/>
        <v>U15</v>
      </c>
      <c r="E143" s="3" t="s">
        <v>307</v>
      </c>
      <c r="F143" s="7" t="s">
        <v>299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307</v>
      </c>
      <c r="F144" s="7" t="s">
        <v>299</v>
      </c>
    </row>
    <row r="145" spans="1:6" x14ac:dyDescent="0.3">
      <c r="A145" s="7">
        <v>78118</v>
      </c>
      <c r="B145" s="3" t="s">
        <v>281</v>
      </c>
      <c r="C145" s="2">
        <v>2007</v>
      </c>
      <c r="D145" s="2" t="str">
        <f t="shared" si="2"/>
        <v>U15</v>
      </c>
      <c r="E145" s="3" t="s">
        <v>307</v>
      </c>
      <c r="F145" s="7" t="s">
        <v>299</v>
      </c>
    </row>
    <row r="146" spans="1:6" x14ac:dyDescent="0.3">
      <c r="A146" s="7">
        <v>73688</v>
      </c>
      <c r="B146" s="3" t="s">
        <v>280</v>
      </c>
      <c r="C146" s="2">
        <v>2008</v>
      </c>
      <c r="D146" s="2" t="str">
        <f t="shared" si="2"/>
        <v>U15</v>
      </c>
      <c r="E146" s="3" t="s">
        <v>307</v>
      </c>
      <c r="F146" s="7" t="s">
        <v>299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298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298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298</v>
      </c>
    </row>
    <row r="150" spans="1:6" x14ac:dyDescent="0.3">
      <c r="A150" s="7">
        <v>77234</v>
      </c>
      <c r="B150" s="3" t="s">
        <v>198</v>
      </c>
      <c r="C150" s="2">
        <v>2008</v>
      </c>
      <c r="D150" s="2" t="str">
        <f t="shared" si="2"/>
        <v>U15</v>
      </c>
      <c r="E150" s="3" t="s">
        <v>5</v>
      </c>
      <c r="F150" s="7" t="s">
        <v>298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298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298</v>
      </c>
    </row>
    <row r="153" spans="1:6" x14ac:dyDescent="0.3">
      <c r="A153" s="7">
        <v>76419</v>
      </c>
      <c r="B153" s="3" t="s">
        <v>223</v>
      </c>
      <c r="C153" s="2">
        <v>2006</v>
      </c>
      <c r="D153" s="2" t="str">
        <f t="shared" si="2"/>
        <v>U17</v>
      </c>
      <c r="E153" s="3" t="s">
        <v>195</v>
      </c>
      <c r="F153" s="7" t="s">
        <v>299</v>
      </c>
    </row>
    <row r="154" spans="1:6" x14ac:dyDescent="0.3">
      <c r="A154" s="7">
        <v>74055</v>
      </c>
      <c r="B154" s="3" t="s">
        <v>230</v>
      </c>
      <c r="C154" s="2">
        <v>2006</v>
      </c>
      <c r="D154" s="2" t="str">
        <f t="shared" si="2"/>
        <v>U17</v>
      </c>
      <c r="E154" s="3" t="s">
        <v>195</v>
      </c>
      <c r="F154" s="7" t="s">
        <v>299</v>
      </c>
    </row>
    <row r="155" spans="1:6" x14ac:dyDescent="0.3">
      <c r="A155" s="7">
        <v>74125</v>
      </c>
      <c r="B155" s="3" t="s">
        <v>229</v>
      </c>
      <c r="C155" s="2">
        <v>2006</v>
      </c>
      <c r="D155" s="2" t="str">
        <f t="shared" si="2"/>
        <v>U17</v>
      </c>
      <c r="E155" s="3" t="s">
        <v>195</v>
      </c>
      <c r="F155" s="7" t="s">
        <v>299</v>
      </c>
    </row>
    <row r="156" spans="1:6" x14ac:dyDescent="0.3">
      <c r="A156" s="7">
        <v>70761</v>
      </c>
      <c r="B156" s="3" t="s">
        <v>225</v>
      </c>
      <c r="C156" s="2">
        <v>2006</v>
      </c>
      <c r="D156" s="2" t="str">
        <f t="shared" si="2"/>
        <v>U17</v>
      </c>
      <c r="E156" s="3" t="s">
        <v>195</v>
      </c>
      <c r="F156" s="7" t="s">
        <v>299</v>
      </c>
    </row>
    <row r="157" spans="1:6" x14ac:dyDescent="0.3">
      <c r="A157" s="7">
        <v>74596</v>
      </c>
      <c r="B157" s="3" t="s">
        <v>206</v>
      </c>
      <c r="C157" s="2">
        <v>2003</v>
      </c>
      <c r="D157" s="2" t="str">
        <f t="shared" si="2"/>
        <v>U19</v>
      </c>
      <c r="E157" s="3" t="s">
        <v>195</v>
      </c>
      <c r="F157" s="7" t="s">
        <v>299</v>
      </c>
    </row>
    <row r="158" spans="1:6" x14ac:dyDescent="0.3">
      <c r="A158" s="7">
        <v>73116</v>
      </c>
      <c r="B158" s="3" t="s">
        <v>279</v>
      </c>
      <c r="C158" s="2">
        <v>2008</v>
      </c>
      <c r="D158" s="2" t="str">
        <f t="shared" si="2"/>
        <v>U15</v>
      </c>
      <c r="E158" s="3" t="s">
        <v>53</v>
      </c>
      <c r="F158" s="7" t="s">
        <v>298</v>
      </c>
    </row>
    <row r="159" spans="1:6" x14ac:dyDescent="0.3">
      <c r="A159" s="7">
        <v>77812</v>
      </c>
      <c r="B159" s="3" t="s">
        <v>282</v>
      </c>
      <c r="C159" s="2">
        <v>2012</v>
      </c>
      <c r="D159" s="2" t="str">
        <f t="shared" si="2"/>
        <v>U11</v>
      </c>
      <c r="E159" s="4" t="s">
        <v>139</v>
      </c>
      <c r="F159" s="7" t="s">
        <v>299</v>
      </c>
    </row>
    <row r="160" spans="1:6" x14ac:dyDescent="0.3">
      <c r="A160" s="7">
        <v>77813</v>
      </c>
      <c r="B160" s="3" t="s">
        <v>285</v>
      </c>
      <c r="C160" s="2">
        <v>2008</v>
      </c>
      <c r="D160" s="2" t="str">
        <f t="shared" si="2"/>
        <v>U15</v>
      </c>
      <c r="E160" s="4" t="s">
        <v>139</v>
      </c>
      <c r="F160" s="7" t="s">
        <v>299</v>
      </c>
    </row>
    <row r="161" spans="1:6" x14ac:dyDescent="0.3">
      <c r="A161" s="7">
        <v>78632</v>
      </c>
      <c r="B161" s="3" t="s">
        <v>266</v>
      </c>
      <c r="C161" s="2">
        <v>2008</v>
      </c>
      <c r="D161" s="2" t="str">
        <f t="shared" si="2"/>
        <v>U15</v>
      </c>
      <c r="E161" s="4" t="s">
        <v>139</v>
      </c>
      <c r="F161" s="7" t="s">
        <v>299</v>
      </c>
    </row>
    <row r="162" spans="1:6" x14ac:dyDescent="0.3">
      <c r="A162" s="7">
        <v>78899</v>
      </c>
      <c r="B162" s="3" t="s">
        <v>304</v>
      </c>
      <c r="C162" s="2">
        <v>2008</v>
      </c>
      <c r="D162" s="2" t="str">
        <f t="shared" si="2"/>
        <v>U15</v>
      </c>
      <c r="E162" s="4" t="s">
        <v>139</v>
      </c>
      <c r="F162" s="7" t="s">
        <v>299</v>
      </c>
    </row>
    <row r="163" spans="1:6" x14ac:dyDescent="0.3">
      <c r="A163" s="7">
        <v>77817</v>
      </c>
      <c r="B163" s="3" t="s">
        <v>272</v>
      </c>
      <c r="C163" s="2">
        <v>2010</v>
      </c>
      <c r="D163" s="2" t="str">
        <f t="shared" si="2"/>
        <v>U13</v>
      </c>
      <c r="E163" s="4" t="s">
        <v>139</v>
      </c>
      <c r="F163" s="7" t="s">
        <v>299</v>
      </c>
    </row>
    <row r="164" spans="1:6" x14ac:dyDescent="0.3">
      <c r="A164" s="7">
        <v>78898</v>
      </c>
      <c r="B164" s="3" t="s">
        <v>284</v>
      </c>
      <c r="C164" s="2">
        <v>2008</v>
      </c>
      <c r="D164" s="2" t="str">
        <f t="shared" si="2"/>
        <v>U15</v>
      </c>
      <c r="E164" s="4" t="s">
        <v>139</v>
      </c>
      <c r="F164" s="7" t="s">
        <v>299</v>
      </c>
    </row>
    <row r="165" spans="1:6" x14ac:dyDescent="0.3">
      <c r="A165" s="7">
        <v>78900</v>
      </c>
      <c r="B165" s="3" t="s">
        <v>283</v>
      </c>
      <c r="C165" s="2">
        <v>2011</v>
      </c>
      <c r="D165" s="2" t="str">
        <f t="shared" si="2"/>
        <v>U11</v>
      </c>
      <c r="E165" s="4" t="s">
        <v>139</v>
      </c>
      <c r="F165" s="7" t="s">
        <v>299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299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299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298</v>
      </c>
    </row>
    <row r="169" spans="1:6" x14ac:dyDescent="0.3">
      <c r="A169" s="7">
        <v>80745</v>
      </c>
      <c r="B169" s="7" t="s">
        <v>332</v>
      </c>
      <c r="C169" s="89">
        <v>2009</v>
      </c>
      <c r="D169" s="2" t="str">
        <f t="shared" si="2"/>
        <v>U13</v>
      </c>
      <c r="E169" s="7" t="s">
        <v>10</v>
      </c>
      <c r="F169" s="7" t="s">
        <v>298</v>
      </c>
    </row>
    <row r="170" spans="1:6" x14ac:dyDescent="0.3">
      <c r="A170" s="7">
        <v>78606</v>
      </c>
      <c r="B170" s="7" t="s">
        <v>333</v>
      </c>
      <c r="C170" s="89">
        <v>2011</v>
      </c>
      <c r="D170" s="2" t="str">
        <f t="shared" si="2"/>
        <v>U11</v>
      </c>
      <c r="E170" s="7" t="s">
        <v>309</v>
      </c>
      <c r="F170" s="7" t="s">
        <v>299</v>
      </c>
    </row>
    <row r="171" spans="1:6" x14ac:dyDescent="0.3">
      <c r="A171" s="7">
        <v>78895</v>
      </c>
      <c r="B171" s="7" t="s">
        <v>339</v>
      </c>
      <c r="C171" s="89">
        <v>2006</v>
      </c>
      <c r="D171" s="2" t="str">
        <f t="shared" si="2"/>
        <v>U17</v>
      </c>
      <c r="E171" s="7" t="s">
        <v>10</v>
      </c>
      <c r="F171" s="7" t="s">
        <v>298</v>
      </c>
    </row>
    <row r="172" spans="1:6" x14ac:dyDescent="0.3">
      <c r="A172" s="7">
        <v>70325</v>
      </c>
      <c r="B172" s="7" t="s">
        <v>340</v>
      </c>
      <c r="C172" s="89">
        <v>2007</v>
      </c>
      <c r="D172" s="2" t="str">
        <f t="shared" si="2"/>
        <v>U15</v>
      </c>
      <c r="E172" s="7" t="s">
        <v>6</v>
      </c>
      <c r="F172" s="7" t="s">
        <v>298</v>
      </c>
    </row>
    <row r="173" spans="1:6" x14ac:dyDescent="0.3">
      <c r="A173" s="7">
        <v>74161</v>
      </c>
      <c r="B173" s="7" t="s">
        <v>341</v>
      </c>
      <c r="C173" s="89">
        <v>2005</v>
      </c>
      <c r="D173" s="2" t="str">
        <f t="shared" si="2"/>
        <v>U17</v>
      </c>
      <c r="E173" s="7" t="s">
        <v>313</v>
      </c>
      <c r="F173" s="7" t="s">
        <v>299</v>
      </c>
    </row>
    <row r="174" spans="1:6" x14ac:dyDescent="0.3">
      <c r="A174" s="7">
        <v>77233</v>
      </c>
      <c r="B174" s="7" t="s">
        <v>342</v>
      </c>
      <c r="C174" s="89">
        <v>2006</v>
      </c>
      <c r="D174" s="2" t="str">
        <f t="shared" si="2"/>
        <v>U17</v>
      </c>
      <c r="E174" s="7" t="s">
        <v>201</v>
      </c>
      <c r="F174" s="7" t="s">
        <v>298</v>
      </c>
    </row>
    <row r="175" spans="1:6" x14ac:dyDescent="0.3">
      <c r="A175" s="7">
        <v>80275</v>
      </c>
      <c r="B175" s="7" t="s">
        <v>351</v>
      </c>
      <c r="C175" s="89">
        <v>2009</v>
      </c>
      <c r="D175" s="2" t="str">
        <f>IF(($H$1-C175)&gt;=19,"U21",IF(($H$1-C175)&gt;=17,"U19",IF(($H$1-C175)&gt;=15,"U17",IF(($H$1-C175)&gt;=13,"U15",IF(($H$1-C175)&gt;=11,"U13","U11")))))</f>
        <v>U13</v>
      </c>
      <c r="E175" s="7" t="s">
        <v>22</v>
      </c>
      <c r="F175" s="7" t="s">
        <v>299</v>
      </c>
    </row>
    <row r="176" spans="1:6" x14ac:dyDescent="0.3">
      <c r="A176" s="7">
        <v>80096</v>
      </c>
      <c r="B176" s="7" t="s">
        <v>352</v>
      </c>
      <c r="C176" s="89">
        <v>2015</v>
      </c>
      <c r="D176" s="2" t="str">
        <f t="shared" si="2"/>
        <v>U11</v>
      </c>
      <c r="E176" s="3" t="s">
        <v>114</v>
      </c>
      <c r="F176" s="7" t="s">
        <v>299</v>
      </c>
    </row>
    <row r="177" spans="1:6" x14ac:dyDescent="0.3">
      <c r="A177" s="7">
        <v>79271</v>
      </c>
      <c r="B177" s="7" t="s">
        <v>353</v>
      </c>
      <c r="C177" s="89">
        <v>2012</v>
      </c>
      <c r="D177" s="2" t="str">
        <f>IF(($H$1-C177)&gt;=19,"U21",IF(($H$1-C177)&gt;=17,"U19",IF(($H$1-C177)&gt;=15,"U17",IF(($H$1-C177)&gt;=13,"U15",IF(($H$1-C177)&gt;=11,"U13","U11")))))</f>
        <v>U11</v>
      </c>
      <c r="E177" s="7" t="s">
        <v>8</v>
      </c>
      <c r="F177" s="7" t="s">
        <v>299</v>
      </c>
    </row>
    <row r="178" spans="1:6" x14ac:dyDescent="0.3">
      <c r="A178" s="7">
        <v>66216</v>
      </c>
      <c r="B178" s="7" t="s">
        <v>359</v>
      </c>
      <c r="C178" s="89">
        <v>2007</v>
      </c>
      <c r="D178" s="2" t="str">
        <f t="shared" si="2"/>
        <v>U15</v>
      </c>
      <c r="E178" s="7" t="s">
        <v>7</v>
      </c>
      <c r="F178" s="7" t="s">
        <v>298</v>
      </c>
    </row>
    <row r="179" spans="1:6" x14ac:dyDescent="0.3">
      <c r="A179" s="7">
        <v>78821</v>
      </c>
      <c r="B179" s="7" t="s">
        <v>360</v>
      </c>
      <c r="C179" s="89">
        <v>2007</v>
      </c>
      <c r="D179" s="2" t="str">
        <f t="shared" si="2"/>
        <v>U15</v>
      </c>
      <c r="E179" s="7" t="s">
        <v>10</v>
      </c>
      <c r="F179" s="7" t="s">
        <v>298</v>
      </c>
    </row>
    <row r="180" spans="1:6" x14ac:dyDescent="0.3">
      <c r="A180" s="7">
        <v>81772</v>
      </c>
      <c r="B180" s="7" t="s">
        <v>361</v>
      </c>
      <c r="C180" s="89">
        <v>2007</v>
      </c>
      <c r="D180" s="2" t="str">
        <f t="shared" si="2"/>
        <v>U15</v>
      </c>
      <c r="E180" s="7" t="s">
        <v>309</v>
      </c>
      <c r="F180" s="7" t="s">
        <v>299</v>
      </c>
    </row>
    <row r="181" spans="1:6" x14ac:dyDescent="0.3">
      <c r="A181" s="7">
        <v>77758</v>
      </c>
      <c r="B181" s="7" t="s">
        <v>362</v>
      </c>
      <c r="C181" s="89">
        <v>2008</v>
      </c>
      <c r="D181" s="2" t="str">
        <f t="shared" si="2"/>
        <v>U15</v>
      </c>
      <c r="E181" s="7" t="s">
        <v>368</v>
      </c>
      <c r="F181" s="7" t="s">
        <v>299</v>
      </c>
    </row>
    <row r="182" spans="1:6" x14ac:dyDescent="0.3">
      <c r="A182" s="7">
        <v>80276</v>
      </c>
      <c r="B182" s="7" t="s">
        <v>363</v>
      </c>
      <c r="C182" s="89">
        <v>2007</v>
      </c>
      <c r="D182" s="2" t="str">
        <f t="shared" si="2"/>
        <v>U15</v>
      </c>
      <c r="E182" s="7" t="s">
        <v>22</v>
      </c>
      <c r="F182" s="7" t="s">
        <v>299</v>
      </c>
    </row>
    <row r="183" spans="1:6" x14ac:dyDescent="0.3">
      <c r="A183" s="7">
        <v>80670</v>
      </c>
      <c r="B183" s="7" t="s">
        <v>364</v>
      </c>
      <c r="C183" s="89">
        <v>2009</v>
      </c>
      <c r="D183" s="2" t="str">
        <f t="shared" si="2"/>
        <v>U13</v>
      </c>
      <c r="E183" s="7" t="s">
        <v>110</v>
      </c>
      <c r="F183" s="7" t="s">
        <v>299</v>
      </c>
    </row>
    <row r="184" spans="1:6" x14ac:dyDescent="0.3">
      <c r="A184" s="7">
        <v>79283</v>
      </c>
      <c r="B184" s="7" t="s">
        <v>365</v>
      </c>
      <c r="C184" s="89">
        <v>2007</v>
      </c>
      <c r="D184" s="2" t="str">
        <f t="shared" si="2"/>
        <v>U15</v>
      </c>
      <c r="E184" s="7" t="s">
        <v>12</v>
      </c>
      <c r="F184" s="7" t="s">
        <v>299</v>
      </c>
    </row>
    <row r="185" spans="1:6" x14ac:dyDescent="0.3">
      <c r="A185" s="7">
        <v>80279</v>
      </c>
      <c r="B185" s="7" t="s">
        <v>366</v>
      </c>
      <c r="C185" s="89">
        <v>2009</v>
      </c>
      <c r="D185" s="2" t="str">
        <f t="shared" si="2"/>
        <v>U13</v>
      </c>
      <c r="E185" s="7" t="s">
        <v>22</v>
      </c>
      <c r="F185" s="7" t="s">
        <v>299</v>
      </c>
    </row>
    <row r="186" spans="1:6" x14ac:dyDescent="0.3">
      <c r="A186" s="7">
        <v>80850</v>
      </c>
      <c r="B186" s="7" t="s">
        <v>367</v>
      </c>
      <c r="C186" s="89">
        <v>2008</v>
      </c>
      <c r="D186" s="2" t="str">
        <f t="shared" si="2"/>
        <v>U15</v>
      </c>
      <c r="E186" s="7" t="s">
        <v>22</v>
      </c>
      <c r="F186" s="7" t="s">
        <v>299</v>
      </c>
    </row>
    <row r="187" spans="1:6" x14ac:dyDescent="0.3">
      <c r="A187" s="7">
        <v>79457</v>
      </c>
      <c r="B187" s="7" t="s">
        <v>371</v>
      </c>
      <c r="C187" s="89">
        <v>2012</v>
      </c>
      <c r="D187" s="2" t="str">
        <f t="shared" si="2"/>
        <v>U11</v>
      </c>
      <c r="E187" s="7" t="s">
        <v>50</v>
      </c>
      <c r="F187" s="7" t="s">
        <v>298</v>
      </c>
    </row>
    <row r="188" spans="1:6" x14ac:dyDescent="0.3">
      <c r="A188" s="7">
        <v>80232</v>
      </c>
      <c r="B188" s="7" t="s">
        <v>372</v>
      </c>
      <c r="C188" s="89">
        <v>2011</v>
      </c>
      <c r="D188" s="2" t="str">
        <f t="shared" si="2"/>
        <v>U11</v>
      </c>
      <c r="E188" s="7" t="s">
        <v>330</v>
      </c>
      <c r="F188" s="7" t="s">
        <v>298</v>
      </c>
    </row>
    <row r="189" spans="1:6" x14ac:dyDescent="0.3">
      <c r="A189" s="7">
        <v>81481</v>
      </c>
      <c r="B189" s="7" t="s">
        <v>373</v>
      </c>
      <c r="C189" s="89">
        <v>2013</v>
      </c>
      <c r="D189" s="2" t="str">
        <f t="shared" si="2"/>
        <v>U11</v>
      </c>
      <c r="E189" s="7" t="s">
        <v>5</v>
      </c>
      <c r="F189" s="7" t="s">
        <v>298</v>
      </c>
    </row>
    <row r="190" spans="1:6" x14ac:dyDescent="0.3">
      <c r="A190" s="7">
        <v>76293</v>
      </c>
      <c r="B190" s="7" t="s">
        <v>382</v>
      </c>
      <c r="C190" s="89">
        <v>2011</v>
      </c>
      <c r="D190" s="2" t="str">
        <f t="shared" si="2"/>
        <v>U11</v>
      </c>
      <c r="E190" s="7" t="s">
        <v>110</v>
      </c>
      <c r="F190" s="7" t="s">
        <v>299</v>
      </c>
    </row>
    <row r="191" spans="1:6" x14ac:dyDescent="0.3">
      <c r="A191" s="7">
        <v>80209</v>
      </c>
      <c r="B191" s="7" t="s">
        <v>374</v>
      </c>
      <c r="C191" s="89">
        <v>2011</v>
      </c>
      <c r="D191" s="2" t="str">
        <f t="shared" si="2"/>
        <v>U11</v>
      </c>
      <c r="E191" s="7" t="s">
        <v>110</v>
      </c>
      <c r="F191" s="7" t="s">
        <v>299</v>
      </c>
    </row>
    <row r="192" spans="1:6" x14ac:dyDescent="0.3">
      <c r="A192" s="7">
        <v>78159</v>
      </c>
      <c r="B192" s="7" t="s">
        <v>375</v>
      </c>
      <c r="C192" s="89">
        <v>2012</v>
      </c>
      <c r="D192" s="2" t="str">
        <f t="shared" si="2"/>
        <v>U11</v>
      </c>
      <c r="E192" s="7" t="s">
        <v>195</v>
      </c>
      <c r="F192" s="7" t="s">
        <v>299</v>
      </c>
    </row>
    <row r="193" spans="1:6" x14ac:dyDescent="0.3">
      <c r="A193" s="7">
        <v>78312</v>
      </c>
      <c r="B193" s="7" t="s">
        <v>376</v>
      </c>
      <c r="C193" s="89">
        <v>2011</v>
      </c>
      <c r="D193" s="2" t="str">
        <f t="shared" si="2"/>
        <v>U11</v>
      </c>
      <c r="E193" s="7" t="s">
        <v>195</v>
      </c>
      <c r="F193" s="7" t="s">
        <v>299</v>
      </c>
    </row>
    <row r="194" spans="1:6" x14ac:dyDescent="0.3">
      <c r="A194" s="7">
        <v>81162</v>
      </c>
      <c r="B194" s="7" t="s">
        <v>377</v>
      </c>
      <c r="C194" s="89">
        <v>2011</v>
      </c>
      <c r="D194" s="2" t="str">
        <f t="shared" si="2"/>
        <v>U11</v>
      </c>
      <c r="E194" s="7" t="s">
        <v>71</v>
      </c>
      <c r="F194" s="7" t="s">
        <v>299</v>
      </c>
    </row>
    <row r="195" spans="1:6" x14ac:dyDescent="0.3">
      <c r="A195" s="7">
        <v>81139</v>
      </c>
      <c r="B195" s="7" t="s">
        <v>378</v>
      </c>
      <c r="C195" s="89">
        <v>2011</v>
      </c>
      <c r="D195" s="2" t="str">
        <f t="shared" ref="D195:D251" si="3">IF(($H$1-C195)&gt;=19,"U21",IF(($H$1-C195)&gt;=17,"U19",IF(($H$1-C195)&gt;=15,"U17",IF(($H$1-C195)&gt;=13,"U15",IF(($H$1-C195)&gt;=11,"U13","U11")))))</f>
        <v>U11</v>
      </c>
      <c r="E195" s="7" t="s">
        <v>71</v>
      </c>
      <c r="F195" s="7" t="s">
        <v>299</v>
      </c>
    </row>
    <row r="196" spans="1:6" x14ac:dyDescent="0.3">
      <c r="A196" s="7">
        <v>81159</v>
      </c>
      <c r="B196" s="7" t="s">
        <v>379</v>
      </c>
      <c r="C196" s="89">
        <v>2012</v>
      </c>
      <c r="D196" s="2" t="str">
        <f t="shared" si="3"/>
        <v>U11</v>
      </c>
      <c r="E196" s="7" t="s">
        <v>233</v>
      </c>
      <c r="F196" s="7" t="s">
        <v>299</v>
      </c>
    </row>
    <row r="197" spans="1:6" x14ac:dyDescent="0.3">
      <c r="A197" s="7">
        <v>81160</v>
      </c>
      <c r="B197" s="7" t="s">
        <v>380</v>
      </c>
      <c r="C197" s="89">
        <v>2012</v>
      </c>
      <c r="D197" s="2" t="str">
        <f t="shared" si="3"/>
        <v>U11</v>
      </c>
      <c r="E197" s="7" t="s">
        <v>233</v>
      </c>
      <c r="F197" s="7" t="s">
        <v>299</v>
      </c>
    </row>
    <row r="198" spans="1:6" x14ac:dyDescent="0.3">
      <c r="A198" s="7">
        <v>79272</v>
      </c>
      <c r="B198" s="7" t="s">
        <v>383</v>
      </c>
      <c r="C198" s="89">
        <v>2011</v>
      </c>
      <c r="D198" s="2" t="str">
        <f t="shared" si="3"/>
        <v>U11</v>
      </c>
      <c r="E198" s="7" t="s">
        <v>8</v>
      </c>
      <c r="F198" s="7" t="s">
        <v>299</v>
      </c>
    </row>
    <row r="199" spans="1:6" x14ac:dyDescent="0.3">
      <c r="A199" s="7">
        <v>79273</v>
      </c>
      <c r="B199" s="7" t="s">
        <v>381</v>
      </c>
      <c r="C199" s="89">
        <v>2011</v>
      </c>
      <c r="D199" s="2" t="str">
        <f t="shared" si="3"/>
        <v>U11</v>
      </c>
      <c r="E199" s="7" t="s">
        <v>8</v>
      </c>
      <c r="F199" s="7" t="s">
        <v>299</v>
      </c>
    </row>
    <row r="200" spans="1:6" x14ac:dyDescent="0.3">
      <c r="A200" s="7">
        <v>79274</v>
      </c>
      <c r="B200" s="7" t="s">
        <v>384</v>
      </c>
      <c r="C200" s="89">
        <v>2011</v>
      </c>
      <c r="D200" s="2" t="str">
        <f t="shared" si="3"/>
        <v>U11</v>
      </c>
      <c r="E200" s="7" t="s">
        <v>8</v>
      </c>
      <c r="F200" s="7" t="s">
        <v>299</v>
      </c>
    </row>
    <row r="201" spans="1:6" x14ac:dyDescent="0.3">
      <c r="A201" s="7">
        <v>79176</v>
      </c>
      <c r="B201" s="7" t="s">
        <v>390</v>
      </c>
      <c r="C201" s="89">
        <v>2007</v>
      </c>
      <c r="D201" s="2" t="str">
        <f t="shared" si="3"/>
        <v>U15</v>
      </c>
      <c r="E201" s="7" t="s">
        <v>301</v>
      </c>
      <c r="F201" s="7" t="s">
        <v>298</v>
      </c>
    </row>
    <row r="202" spans="1:6" x14ac:dyDescent="0.3">
      <c r="A202" s="7">
        <v>78903</v>
      </c>
      <c r="B202" s="7" t="s">
        <v>391</v>
      </c>
      <c r="C202" s="89">
        <v>2007</v>
      </c>
      <c r="D202" s="2" t="str">
        <f t="shared" si="3"/>
        <v>U15</v>
      </c>
      <c r="E202" s="7" t="s">
        <v>6</v>
      </c>
      <c r="F202" s="7" t="s">
        <v>298</v>
      </c>
    </row>
    <row r="203" spans="1:6" x14ac:dyDescent="0.3">
      <c r="A203" s="7">
        <v>77835</v>
      </c>
      <c r="B203" s="7" t="s">
        <v>392</v>
      </c>
      <c r="C203" s="89">
        <v>2007</v>
      </c>
      <c r="D203" s="2" t="str">
        <f t="shared" si="3"/>
        <v>U15</v>
      </c>
      <c r="E203" s="7" t="s">
        <v>110</v>
      </c>
      <c r="F203" s="7" t="s">
        <v>299</v>
      </c>
    </row>
    <row r="204" spans="1:6" x14ac:dyDescent="0.3">
      <c r="A204" s="7">
        <v>80669</v>
      </c>
      <c r="B204" s="7" t="s">
        <v>393</v>
      </c>
      <c r="C204" s="89">
        <v>2008</v>
      </c>
      <c r="D204" s="2" t="str">
        <f t="shared" si="3"/>
        <v>U15</v>
      </c>
      <c r="E204" s="7" t="s">
        <v>110</v>
      </c>
      <c r="F204" s="7" t="s">
        <v>299</v>
      </c>
    </row>
    <row r="205" spans="1:6" x14ac:dyDescent="0.3">
      <c r="A205" s="7">
        <v>80277</v>
      </c>
      <c r="B205" s="7" t="s">
        <v>394</v>
      </c>
      <c r="C205" s="89">
        <v>2009</v>
      </c>
      <c r="D205" s="2" t="str">
        <f t="shared" si="3"/>
        <v>U13</v>
      </c>
      <c r="E205" s="7" t="s">
        <v>22</v>
      </c>
      <c r="F205" s="7" t="s">
        <v>299</v>
      </c>
    </row>
    <row r="206" spans="1:6" x14ac:dyDescent="0.3">
      <c r="A206" s="7">
        <v>78559</v>
      </c>
      <c r="B206" s="7" t="s">
        <v>395</v>
      </c>
      <c r="C206" s="89">
        <v>2008</v>
      </c>
      <c r="D206" s="2" t="str">
        <f t="shared" si="3"/>
        <v>U15</v>
      </c>
      <c r="E206" s="7" t="s">
        <v>12</v>
      </c>
      <c r="F206" s="7" t="s">
        <v>299</v>
      </c>
    </row>
    <row r="207" spans="1:6" x14ac:dyDescent="0.3">
      <c r="A207" s="7">
        <v>79135</v>
      </c>
      <c r="B207" s="7" t="s">
        <v>396</v>
      </c>
      <c r="C207" s="89">
        <v>2008</v>
      </c>
      <c r="D207" s="2" t="str">
        <f t="shared" si="3"/>
        <v>U15</v>
      </c>
      <c r="E207" s="7" t="s">
        <v>201</v>
      </c>
      <c r="F207" s="7" t="s">
        <v>298</v>
      </c>
    </row>
    <row r="208" spans="1:6" x14ac:dyDescent="0.3">
      <c r="A208" s="7">
        <v>81871</v>
      </c>
      <c r="B208" s="7" t="s">
        <v>401</v>
      </c>
      <c r="C208" s="89">
        <v>2011</v>
      </c>
      <c r="D208" s="2" t="str">
        <f t="shared" si="3"/>
        <v>U11</v>
      </c>
      <c r="E208" s="7" t="s">
        <v>22</v>
      </c>
      <c r="F208" s="7" t="s">
        <v>299</v>
      </c>
    </row>
    <row r="209" spans="1:6" x14ac:dyDescent="0.3">
      <c r="A209" s="7">
        <v>80744</v>
      </c>
      <c r="B209" s="7" t="s">
        <v>402</v>
      </c>
      <c r="C209" s="89">
        <v>2011</v>
      </c>
      <c r="D209" s="2" t="str">
        <f t="shared" si="3"/>
        <v>U11</v>
      </c>
      <c r="E209" s="7" t="s">
        <v>10</v>
      </c>
      <c r="F209" s="7" t="s">
        <v>298</v>
      </c>
    </row>
    <row r="210" spans="1:6" x14ac:dyDescent="0.3">
      <c r="A210" s="7">
        <v>81560</v>
      </c>
      <c r="B210" s="7" t="s">
        <v>403</v>
      </c>
      <c r="C210" s="89">
        <v>2011</v>
      </c>
      <c r="D210" s="2" t="str">
        <f t="shared" si="3"/>
        <v>U11</v>
      </c>
      <c r="E210" s="7" t="s">
        <v>8</v>
      </c>
      <c r="F210" s="7" t="s">
        <v>299</v>
      </c>
    </row>
    <row r="211" spans="1:6" x14ac:dyDescent="0.3">
      <c r="A211" s="7">
        <v>76470</v>
      </c>
      <c r="B211" s="7" t="s">
        <v>418</v>
      </c>
      <c r="C211" s="89">
        <v>2012</v>
      </c>
      <c r="D211" s="2" t="str">
        <f t="shared" si="3"/>
        <v>U11</v>
      </c>
      <c r="E211" s="7" t="s">
        <v>50</v>
      </c>
      <c r="F211" s="7" t="s">
        <v>298</v>
      </c>
    </row>
    <row r="212" spans="1:6" x14ac:dyDescent="0.3">
      <c r="A212" s="7">
        <v>81903</v>
      </c>
      <c r="B212" s="7" t="s">
        <v>419</v>
      </c>
      <c r="C212" s="89">
        <v>2012</v>
      </c>
      <c r="D212" s="2" t="str">
        <f t="shared" si="3"/>
        <v>U11</v>
      </c>
      <c r="E212" s="7" t="s">
        <v>22</v>
      </c>
      <c r="F212" s="7" t="s">
        <v>299</v>
      </c>
    </row>
    <row r="213" spans="1:6" x14ac:dyDescent="0.3">
      <c r="A213" s="7">
        <v>80274</v>
      </c>
      <c r="B213" s="7" t="s">
        <v>420</v>
      </c>
      <c r="C213" s="89">
        <v>2013</v>
      </c>
      <c r="D213" s="2" t="str">
        <f t="shared" si="3"/>
        <v>U11</v>
      </c>
      <c r="E213" s="7" t="s">
        <v>22</v>
      </c>
      <c r="F213" s="7" t="s">
        <v>299</v>
      </c>
    </row>
    <row r="214" spans="1:6" x14ac:dyDescent="0.3">
      <c r="A214" s="7">
        <v>77697</v>
      </c>
      <c r="B214" s="7" t="s">
        <v>429</v>
      </c>
      <c r="C214" s="89">
        <v>2009</v>
      </c>
      <c r="D214" s="2" t="str">
        <f t="shared" si="3"/>
        <v>U13</v>
      </c>
      <c r="E214" s="7" t="s">
        <v>430</v>
      </c>
      <c r="F214" s="7" t="s">
        <v>299</v>
      </c>
    </row>
    <row r="215" spans="1:6" x14ac:dyDescent="0.3">
      <c r="A215" s="7">
        <v>64797</v>
      </c>
      <c r="B215" s="7" t="s">
        <v>431</v>
      </c>
      <c r="C215" s="89">
        <v>2009</v>
      </c>
      <c r="D215" s="2" t="str">
        <f t="shared" si="3"/>
        <v>U13</v>
      </c>
      <c r="E215" s="7" t="s">
        <v>10</v>
      </c>
      <c r="F215" s="7" t="s">
        <v>298</v>
      </c>
    </row>
    <row r="216" spans="1:6" x14ac:dyDescent="0.3">
      <c r="A216" s="7">
        <v>79853</v>
      </c>
      <c r="B216" s="7" t="s">
        <v>432</v>
      </c>
      <c r="C216" s="89">
        <v>2009</v>
      </c>
      <c r="D216" s="2" t="str">
        <f t="shared" si="3"/>
        <v>U13</v>
      </c>
      <c r="E216" s="7" t="s">
        <v>430</v>
      </c>
      <c r="F216" s="7" t="s">
        <v>299</v>
      </c>
    </row>
    <row r="217" spans="1:6" x14ac:dyDescent="0.3">
      <c r="A217" s="7">
        <v>77717</v>
      </c>
      <c r="B217" s="7" t="s">
        <v>433</v>
      </c>
      <c r="C217" s="89">
        <v>2010</v>
      </c>
      <c r="D217" s="2" t="str">
        <f t="shared" si="3"/>
        <v>U13</v>
      </c>
      <c r="E217" s="7" t="s">
        <v>233</v>
      </c>
      <c r="F217" s="7" t="s">
        <v>299</v>
      </c>
    </row>
    <row r="218" spans="1:6" x14ac:dyDescent="0.3">
      <c r="A218" s="7">
        <v>82044</v>
      </c>
      <c r="B218" s="7" t="s">
        <v>438</v>
      </c>
      <c r="C218" s="89">
        <v>2005</v>
      </c>
      <c r="D218" s="2" t="str">
        <f t="shared" si="3"/>
        <v>U17</v>
      </c>
      <c r="E218" s="7" t="s">
        <v>6</v>
      </c>
      <c r="F218" s="7" t="s">
        <v>298</v>
      </c>
    </row>
    <row r="219" spans="1:6" x14ac:dyDescent="0.3">
      <c r="A219" s="7">
        <v>81433</v>
      </c>
      <c r="B219" s="7" t="s">
        <v>444</v>
      </c>
      <c r="C219" s="89">
        <v>2011</v>
      </c>
      <c r="D219" s="2" t="str">
        <f t="shared" si="3"/>
        <v>U11</v>
      </c>
      <c r="E219" s="7" t="s">
        <v>53</v>
      </c>
      <c r="F219" s="7" t="s">
        <v>298</v>
      </c>
    </row>
    <row r="220" spans="1:6" x14ac:dyDescent="0.3">
      <c r="A220" s="7">
        <v>82164</v>
      </c>
      <c r="B220" s="7" t="s">
        <v>445</v>
      </c>
      <c r="C220" s="89">
        <v>2011</v>
      </c>
      <c r="D220" s="2" t="str">
        <f t="shared" si="3"/>
        <v>U11</v>
      </c>
      <c r="E220" s="7" t="s">
        <v>6</v>
      </c>
      <c r="F220" s="7" t="s">
        <v>298</v>
      </c>
    </row>
    <row r="221" spans="1:6" x14ac:dyDescent="0.3">
      <c r="A221" s="7">
        <v>2</v>
      </c>
      <c r="B221" s="7" t="s">
        <v>446</v>
      </c>
      <c r="C221" s="89">
        <v>2012</v>
      </c>
      <c r="D221" s="2" t="str">
        <f t="shared" si="3"/>
        <v>U11</v>
      </c>
      <c r="E221" s="7" t="s">
        <v>10</v>
      </c>
      <c r="F221" s="7" t="s">
        <v>298</v>
      </c>
    </row>
    <row r="222" spans="1:6" x14ac:dyDescent="0.3">
      <c r="A222" s="7">
        <v>78658</v>
      </c>
      <c r="B222" s="7" t="s">
        <v>447</v>
      </c>
      <c r="C222" s="89">
        <v>2012</v>
      </c>
      <c r="D222" s="2" t="str">
        <f t="shared" si="3"/>
        <v>U11</v>
      </c>
      <c r="E222" s="7" t="s">
        <v>5</v>
      </c>
      <c r="F222" s="7" t="s">
        <v>298</v>
      </c>
    </row>
    <row r="223" spans="1:6" x14ac:dyDescent="0.3">
      <c r="A223" s="7">
        <v>82113</v>
      </c>
      <c r="B223" s="7" t="s">
        <v>448</v>
      </c>
      <c r="C223" s="89">
        <v>2012</v>
      </c>
      <c r="D223" s="2" t="str">
        <f t="shared" si="3"/>
        <v>U11</v>
      </c>
      <c r="E223" s="7" t="s">
        <v>71</v>
      </c>
      <c r="F223" s="7" t="s">
        <v>299</v>
      </c>
    </row>
    <row r="224" spans="1:6" x14ac:dyDescent="0.3">
      <c r="A224" s="7">
        <v>77719</v>
      </c>
      <c r="B224" s="7" t="s">
        <v>453</v>
      </c>
      <c r="C224" s="89">
        <v>2008</v>
      </c>
      <c r="D224" s="2" t="str">
        <f t="shared" si="3"/>
        <v>U15</v>
      </c>
      <c r="E224" s="7" t="s">
        <v>233</v>
      </c>
      <c r="F224" s="7" t="s">
        <v>299</v>
      </c>
    </row>
    <row r="225" spans="1:6" x14ac:dyDescent="0.3">
      <c r="A225" s="7">
        <v>64789</v>
      </c>
      <c r="B225" s="7" t="s">
        <v>454</v>
      </c>
      <c r="C225" s="89">
        <v>2007</v>
      </c>
      <c r="D225" s="2" t="str">
        <f t="shared" si="3"/>
        <v>U15</v>
      </c>
      <c r="E225" s="7" t="s">
        <v>10</v>
      </c>
      <c r="F225" s="7" t="s">
        <v>298</v>
      </c>
    </row>
    <row r="226" spans="1:6" x14ac:dyDescent="0.3">
      <c r="A226" s="7">
        <v>78898</v>
      </c>
      <c r="B226" s="7" t="s">
        <v>455</v>
      </c>
      <c r="C226" s="89">
        <v>2008</v>
      </c>
      <c r="D226" s="2" t="str">
        <f t="shared" si="3"/>
        <v>U15</v>
      </c>
      <c r="E226" s="7" t="s">
        <v>307</v>
      </c>
      <c r="F226" s="7" t="s">
        <v>299</v>
      </c>
    </row>
    <row r="227" spans="1:6" x14ac:dyDescent="0.3">
      <c r="A227" s="7">
        <v>81763</v>
      </c>
      <c r="B227" s="7" t="s">
        <v>456</v>
      </c>
      <c r="C227" s="89">
        <v>2010</v>
      </c>
      <c r="D227" s="2" t="str">
        <f t="shared" si="3"/>
        <v>U13</v>
      </c>
      <c r="E227" s="7" t="s">
        <v>8</v>
      </c>
      <c r="F227" s="7" t="s">
        <v>299</v>
      </c>
    </row>
    <row r="228" spans="1:6" x14ac:dyDescent="0.3">
      <c r="A228" s="7">
        <v>82402</v>
      </c>
      <c r="B228" s="7" t="s">
        <v>465</v>
      </c>
      <c r="C228" s="89">
        <v>2006</v>
      </c>
      <c r="D228" s="2" t="str">
        <f t="shared" si="3"/>
        <v>U17</v>
      </c>
      <c r="E228" s="7" t="s">
        <v>6</v>
      </c>
      <c r="F228" s="7" t="s">
        <v>298</v>
      </c>
    </row>
    <row r="229" spans="1:6" x14ac:dyDescent="0.3">
      <c r="A229" s="7">
        <v>82403</v>
      </c>
      <c r="B229" s="7" t="s">
        <v>466</v>
      </c>
      <c r="C229" s="89">
        <v>2007</v>
      </c>
      <c r="D229" s="2" t="str">
        <f t="shared" si="3"/>
        <v>U15</v>
      </c>
      <c r="E229" s="7" t="s">
        <v>6</v>
      </c>
      <c r="F229" s="7" t="s">
        <v>298</v>
      </c>
    </row>
    <row r="230" spans="1:6" x14ac:dyDescent="0.3">
      <c r="A230" s="7">
        <v>71659</v>
      </c>
      <c r="B230" s="7" t="s">
        <v>470</v>
      </c>
      <c r="C230" s="89">
        <v>2009</v>
      </c>
      <c r="D230" s="2" t="str">
        <f t="shared" si="3"/>
        <v>U13</v>
      </c>
      <c r="E230" s="7" t="s">
        <v>7</v>
      </c>
      <c r="F230" s="7" t="s">
        <v>298</v>
      </c>
    </row>
    <row r="231" spans="1:6" x14ac:dyDescent="0.3">
      <c r="A231" s="7">
        <v>81428</v>
      </c>
      <c r="B231" s="7" t="s">
        <v>471</v>
      </c>
      <c r="C231" s="89">
        <v>2009</v>
      </c>
      <c r="D231" s="2" t="str">
        <f t="shared" si="3"/>
        <v>U13</v>
      </c>
      <c r="E231" s="7" t="s">
        <v>53</v>
      </c>
      <c r="F231" s="7" t="s">
        <v>298</v>
      </c>
    </row>
    <row r="232" spans="1:6" x14ac:dyDescent="0.3">
      <c r="A232" s="7">
        <v>81427</v>
      </c>
      <c r="B232" s="7" t="s">
        <v>472</v>
      </c>
      <c r="C232" s="89">
        <v>2009</v>
      </c>
      <c r="D232" s="2" t="str">
        <f t="shared" si="3"/>
        <v>U13</v>
      </c>
      <c r="E232" s="7" t="s">
        <v>53</v>
      </c>
      <c r="F232" s="7" t="s">
        <v>298</v>
      </c>
    </row>
    <row r="233" spans="1:6" x14ac:dyDescent="0.3">
      <c r="A233" s="7">
        <v>81626</v>
      </c>
      <c r="B233" s="7" t="s">
        <v>477</v>
      </c>
      <c r="C233" s="89">
        <v>2012</v>
      </c>
      <c r="D233" s="2" t="str">
        <f t="shared" si="3"/>
        <v>U11</v>
      </c>
      <c r="E233" s="7" t="s">
        <v>139</v>
      </c>
      <c r="F233" s="7" t="s">
        <v>299</v>
      </c>
    </row>
    <row r="234" spans="1:6" x14ac:dyDescent="0.3">
      <c r="A234" s="7">
        <v>81627</v>
      </c>
      <c r="B234" s="7" t="s">
        <v>478</v>
      </c>
      <c r="C234" s="89">
        <v>2013</v>
      </c>
      <c r="D234" s="2" t="str">
        <f t="shared" si="3"/>
        <v>U11</v>
      </c>
      <c r="E234" s="7" t="s">
        <v>139</v>
      </c>
      <c r="F234" s="7" t="s">
        <v>299</v>
      </c>
    </row>
    <row r="235" spans="1:6" x14ac:dyDescent="0.3">
      <c r="A235" s="7">
        <v>82354</v>
      </c>
      <c r="B235" s="7" t="s">
        <v>490</v>
      </c>
      <c r="C235" s="89">
        <v>2009</v>
      </c>
      <c r="D235" s="2" t="str">
        <f t="shared" si="3"/>
        <v>U13</v>
      </c>
      <c r="E235" s="7" t="s">
        <v>430</v>
      </c>
      <c r="F235" s="7" t="s">
        <v>299</v>
      </c>
    </row>
    <row r="236" spans="1:6" x14ac:dyDescent="0.3">
      <c r="A236" s="7">
        <v>79854</v>
      </c>
      <c r="B236" s="7" t="s">
        <v>489</v>
      </c>
      <c r="C236" s="89">
        <v>2009</v>
      </c>
      <c r="D236" s="2" t="str">
        <f t="shared" si="3"/>
        <v>U13</v>
      </c>
      <c r="E236" s="7" t="s">
        <v>430</v>
      </c>
      <c r="F236" s="7" t="s">
        <v>299</v>
      </c>
    </row>
    <row r="237" spans="1:6" x14ac:dyDescent="0.3">
      <c r="A237" s="7">
        <v>76887</v>
      </c>
      <c r="B237" s="7" t="s">
        <v>491</v>
      </c>
      <c r="C237" s="89">
        <v>2007</v>
      </c>
      <c r="D237" s="2" t="str">
        <f t="shared" si="3"/>
        <v>U15</v>
      </c>
      <c r="E237" s="7" t="s">
        <v>250</v>
      </c>
      <c r="F237" s="7" t="s">
        <v>299</v>
      </c>
    </row>
    <row r="238" spans="1:6" x14ac:dyDescent="0.3">
      <c r="A238" s="7">
        <v>76886</v>
      </c>
      <c r="B238" s="7" t="s">
        <v>492</v>
      </c>
      <c r="C238" s="89">
        <v>2007</v>
      </c>
      <c r="D238" s="2" t="str">
        <f t="shared" si="3"/>
        <v>U15</v>
      </c>
      <c r="E238" s="7" t="s">
        <v>250</v>
      </c>
      <c r="F238" s="7" t="s">
        <v>299</v>
      </c>
    </row>
    <row r="239" spans="1:6" x14ac:dyDescent="0.3">
      <c r="A239" s="7">
        <v>76991</v>
      </c>
      <c r="B239" s="7" t="s">
        <v>511</v>
      </c>
      <c r="C239" s="89">
        <v>2009</v>
      </c>
      <c r="D239" s="2" t="str">
        <f t="shared" si="3"/>
        <v>U13</v>
      </c>
      <c r="E239" s="7" t="s">
        <v>50</v>
      </c>
      <c r="F239" s="7" t="s">
        <v>298</v>
      </c>
    </row>
    <row r="240" spans="1:6" x14ac:dyDescent="0.3">
      <c r="A240" s="7">
        <v>81762</v>
      </c>
      <c r="B240" s="7" t="s">
        <v>518</v>
      </c>
      <c r="C240" s="89">
        <v>2008</v>
      </c>
      <c r="D240" s="2" t="str">
        <f t="shared" si="3"/>
        <v>U15</v>
      </c>
      <c r="E240" s="7" t="s">
        <v>110</v>
      </c>
      <c r="F240" s="7" t="s">
        <v>299</v>
      </c>
    </row>
    <row r="241" spans="1:6" x14ac:dyDescent="0.3">
      <c r="A241" s="7">
        <v>82195</v>
      </c>
      <c r="B241" s="7" t="s">
        <v>524</v>
      </c>
      <c r="C241" s="89">
        <v>2008</v>
      </c>
      <c r="D241" s="2" t="str">
        <f t="shared" si="3"/>
        <v>U15</v>
      </c>
      <c r="E241" s="7" t="s">
        <v>6</v>
      </c>
      <c r="F241" s="7" t="s">
        <v>298</v>
      </c>
    </row>
    <row r="242" spans="1:6" x14ac:dyDescent="0.3">
      <c r="A242" s="7">
        <v>81309</v>
      </c>
      <c r="B242" s="7" t="s">
        <v>525</v>
      </c>
      <c r="C242" s="89">
        <v>2010</v>
      </c>
      <c r="D242" s="2" t="str">
        <f t="shared" si="3"/>
        <v>U13</v>
      </c>
      <c r="E242" s="7" t="s">
        <v>12</v>
      </c>
      <c r="F242" s="7" t="s">
        <v>299</v>
      </c>
    </row>
    <row r="243" spans="1:6" x14ac:dyDescent="0.3">
      <c r="D243" s="2" t="str">
        <f t="shared" si="3"/>
        <v>U21</v>
      </c>
    </row>
    <row r="244" spans="1:6" x14ac:dyDescent="0.3">
      <c r="D244" s="2" t="str">
        <f t="shared" si="3"/>
        <v>U21</v>
      </c>
    </row>
    <row r="245" spans="1:6" x14ac:dyDescent="0.3">
      <c r="D245" s="2" t="str">
        <f t="shared" si="3"/>
        <v>U21</v>
      </c>
    </row>
    <row r="246" spans="1:6" x14ac:dyDescent="0.3">
      <c r="D246" s="2" t="str">
        <f t="shared" si="3"/>
        <v>U21</v>
      </c>
    </row>
    <row r="247" spans="1:6" x14ac:dyDescent="0.3">
      <c r="D247" s="2" t="str">
        <f t="shared" si="3"/>
        <v>U21</v>
      </c>
    </row>
    <row r="248" spans="1:6" x14ac:dyDescent="0.3">
      <c r="D248" s="2" t="str">
        <f t="shared" si="3"/>
        <v>U21</v>
      </c>
    </row>
    <row r="249" spans="1:6" x14ac:dyDescent="0.3">
      <c r="D249" s="2" t="str">
        <f t="shared" si="3"/>
        <v>U21</v>
      </c>
    </row>
    <row r="250" spans="1:6" x14ac:dyDescent="0.3">
      <c r="D250" s="2" t="str">
        <f t="shared" si="3"/>
        <v>U21</v>
      </c>
    </row>
    <row r="251" spans="1:6" x14ac:dyDescent="0.3">
      <c r="D251" s="2" t="str">
        <f t="shared" si="3"/>
        <v>U21</v>
      </c>
    </row>
  </sheetData>
  <autoFilter ref="A1:F25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opLeftCell="B1" zoomScale="85" workbookViewId="0">
      <selection activeCell="K5" sqref="K5"/>
    </sheetView>
  </sheetViews>
  <sheetFormatPr defaultColWidth="9.109375" defaultRowHeight="15.6" x14ac:dyDescent="0.3"/>
  <cols>
    <col min="1" max="1" width="9.109375" style="9" hidden="1" customWidth="1"/>
    <col min="2" max="2" width="7.77734375" style="32" customWidth="1"/>
    <col min="3" max="3" width="6.77734375" style="32" bestFit="1" customWidth="1"/>
    <col min="4" max="4" width="20.21875" style="33" bestFit="1" customWidth="1"/>
    <col min="5" max="5" width="7.5546875" style="32" bestFit="1" customWidth="1"/>
    <col min="6" max="6" width="10" style="88" bestFit="1" customWidth="1"/>
    <col min="7" max="7" width="24.44140625" style="33" bestFit="1" customWidth="1"/>
    <col min="8" max="8" width="5.109375" style="9" bestFit="1" customWidth="1"/>
    <col min="9" max="16" width="12.109375" style="34" customWidth="1"/>
    <col min="17" max="16384" width="9.109375" style="9"/>
  </cols>
  <sheetData>
    <row r="1" spans="1:16" ht="20.25" customHeight="1" x14ac:dyDescent="0.3">
      <c r="B1" s="110" t="s">
        <v>319</v>
      </c>
      <c r="C1" s="110"/>
      <c r="D1" s="110" t="s">
        <v>320</v>
      </c>
      <c r="E1" s="110"/>
      <c r="F1" s="110"/>
      <c r="G1" s="110" t="s">
        <v>506</v>
      </c>
      <c r="H1" s="110"/>
      <c r="I1" s="110"/>
      <c r="J1" s="110"/>
      <c r="K1" s="110"/>
      <c r="L1" s="110" t="s">
        <v>314</v>
      </c>
      <c r="M1" s="111"/>
      <c r="N1" s="111"/>
      <c r="O1" s="111"/>
      <c r="P1" s="111"/>
    </row>
    <row r="2" spans="1:16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2"/>
      <c r="M2" s="112"/>
      <c r="N2" s="112"/>
      <c r="O2" s="112"/>
      <c r="P2" s="112"/>
    </row>
    <row r="3" spans="1:16" x14ac:dyDescent="0.3">
      <c r="B3" s="121" t="s">
        <v>0</v>
      </c>
      <c r="C3" s="10"/>
      <c r="D3" s="117" t="s">
        <v>1</v>
      </c>
      <c r="E3" s="117" t="s">
        <v>310</v>
      </c>
      <c r="F3" s="117" t="s">
        <v>312</v>
      </c>
      <c r="G3" s="117" t="s">
        <v>2</v>
      </c>
      <c r="H3" s="123" t="s">
        <v>293</v>
      </c>
      <c r="I3" s="11" t="s">
        <v>327</v>
      </c>
      <c r="J3" s="12" t="s">
        <v>345</v>
      </c>
      <c r="K3" s="12" t="s">
        <v>350</v>
      </c>
      <c r="L3" s="12" t="s">
        <v>349</v>
      </c>
      <c r="M3" s="13" t="s">
        <v>349</v>
      </c>
      <c r="N3" s="14" t="s">
        <v>385</v>
      </c>
      <c r="O3" s="119" t="s">
        <v>18</v>
      </c>
      <c r="P3" s="115" t="s">
        <v>19</v>
      </c>
    </row>
    <row r="4" spans="1:16" ht="14.4" x14ac:dyDescent="0.3">
      <c r="B4" s="122"/>
      <c r="C4" s="15" t="s">
        <v>140</v>
      </c>
      <c r="D4" s="118"/>
      <c r="E4" s="118"/>
      <c r="F4" s="118"/>
      <c r="G4" s="118"/>
      <c r="H4" s="124"/>
      <c r="I4" s="16">
        <v>44458</v>
      </c>
      <c r="J4" s="17">
        <v>44493</v>
      </c>
      <c r="K4" s="17">
        <v>44535</v>
      </c>
      <c r="L4" s="17">
        <v>44577</v>
      </c>
      <c r="M4" s="17">
        <v>44619</v>
      </c>
      <c r="N4" s="18">
        <v>44654</v>
      </c>
      <c r="O4" s="120"/>
      <c r="P4" s="116"/>
    </row>
    <row r="5" spans="1:16" x14ac:dyDescent="0.3">
      <c r="A5" s="9">
        <v>65454</v>
      </c>
      <c r="B5" s="19" t="s">
        <v>3</v>
      </c>
      <c r="C5" s="20" t="s">
        <v>4</v>
      </c>
      <c r="D5" s="86" t="str">
        <f>IF(ISBLANK($A5),"",INDEX(kluci!$A$1:$F$300,MATCH($A5,kluci!$A$1:$A$300,0),2))</f>
        <v>Petr Lukáš</v>
      </c>
      <c r="E5" s="87">
        <f>IF(ISBLANK($A5),"",INDEX(kluci!$A$1:$F$300,MATCH($A5,kluci!$A$1:$A$300,0),3))</f>
        <v>2006</v>
      </c>
      <c r="F5" s="87" t="str">
        <f>IF(ISBLANK($A5),"",INDEX(kluci!$A$1:$F$300,MATCH($A5,kluci!$A$1:$A$300,0),4))</f>
        <v>U17</v>
      </c>
      <c r="G5" s="86" t="str">
        <f>IF(ISBLANK($A5),"",INDEX(kluci!$A$1:$F$300,MATCH($A5,kluci!$A$1:$A$300,0),5))</f>
        <v>Kostelec nad Orlicí</v>
      </c>
      <c r="H5" s="84" t="str">
        <f>IF(ISBLANK($A5),"",INDEX(kluci!$A$1:$F$300,MATCH($A5,kluci!$A$1:$A$300,0),6))</f>
        <v>HK</v>
      </c>
      <c r="I5" s="22"/>
      <c r="J5" s="23">
        <v>120</v>
      </c>
      <c r="K5" s="23"/>
      <c r="L5" s="23">
        <v>70</v>
      </c>
      <c r="M5" s="24">
        <v>120</v>
      </c>
      <c r="N5" s="27">
        <v>120</v>
      </c>
      <c r="O5" s="26"/>
      <c r="P5" s="27">
        <f t="shared" ref="P5:P36" si="0">SUM(I5:N5)-O5</f>
        <v>430</v>
      </c>
    </row>
    <row r="6" spans="1:16" x14ac:dyDescent="0.3">
      <c r="A6" s="9">
        <v>71053</v>
      </c>
      <c r="B6" s="19" t="s">
        <v>4</v>
      </c>
      <c r="C6" s="20" t="s">
        <v>3</v>
      </c>
      <c r="D6" s="86" t="str">
        <f>IF(ISBLANK($A6),"",INDEX(kluci!$A$1:$F$300,MATCH($A6,kluci!$A$1:$A$300,0),2))</f>
        <v>Kovaříček Matěj</v>
      </c>
      <c r="E6" s="87">
        <f>IF(ISBLANK($A6),"",INDEX(kluci!$A$1:$F$300,MATCH($A6,kluci!$A$1:$A$300,0),3))</f>
        <v>2006</v>
      </c>
      <c r="F6" s="87" t="str">
        <f>IF(ISBLANK($A6),"",INDEX(kluci!$A$1:$F$300,MATCH($A6,kluci!$A$1:$A$300,0),4))</f>
        <v>U17</v>
      </c>
      <c r="G6" s="86" t="str">
        <f>IF(ISBLANK($A6),"",INDEX(kluci!$A$1:$F$300,MATCH($A6,kluci!$A$1:$A$300,0),5))</f>
        <v>Dobré SK</v>
      </c>
      <c r="H6" s="84" t="str">
        <f>IF(ISBLANK($A6),"",INDEX(kluci!$A$1:$F$300,MATCH($A6,kluci!$A$1:$A$300,0),6))</f>
        <v>HK</v>
      </c>
      <c r="I6" s="22">
        <v>120</v>
      </c>
      <c r="J6" s="23">
        <v>90</v>
      </c>
      <c r="K6" s="23">
        <v>30</v>
      </c>
      <c r="L6" s="23">
        <v>35</v>
      </c>
      <c r="M6" s="24">
        <v>70</v>
      </c>
      <c r="N6" s="27"/>
      <c r="O6" s="26">
        <v>30</v>
      </c>
      <c r="P6" s="27">
        <f t="shared" si="0"/>
        <v>315</v>
      </c>
    </row>
    <row r="7" spans="1:16" x14ac:dyDescent="0.3">
      <c r="A7" s="9">
        <v>74971</v>
      </c>
      <c r="B7" s="19" t="s">
        <v>132</v>
      </c>
      <c r="C7" s="20" t="s">
        <v>323</v>
      </c>
      <c r="D7" s="86" t="str">
        <f>IF(ISBLANK($A7),"",INDEX(kluci!$A$1:$F$300,MATCH($A7,kluci!$A$1:$A$300,0),2))</f>
        <v>Záleský Martin</v>
      </c>
      <c r="E7" s="87">
        <f>IF(ISBLANK($A7),"",INDEX(kluci!$A$1:$F$300,MATCH($A7,kluci!$A$1:$A$300,0),3))</f>
        <v>2007</v>
      </c>
      <c r="F7" s="87" t="str">
        <f>IF(ISBLANK($A7),"",INDEX(kluci!$A$1:$F$300,MATCH($A7,kluci!$A$1:$A$300,0),4))</f>
        <v>U15</v>
      </c>
      <c r="G7" s="86" t="str">
        <f>IF(ISBLANK($A7),"",INDEX(kluci!$A$1:$F$300,MATCH($A7,kluci!$A$1:$A$300,0),5))</f>
        <v>DTJ Hradec Králové</v>
      </c>
      <c r="H7" s="84" t="str">
        <f>IF(ISBLANK($A7),"",INDEX(kluci!$A$1:$F$300,MATCH($A7,kluci!$A$1:$A$300,0),6))</f>
        <v>HK</v>
      </c>
      <c r="I7" s="22">
        <v>45</v>
      </c>
      <c r="J7" s="23">
        <v>35</v>
      </c>
      <c r="K7" s="23"/>
      <c r="L7" s="23">
        <v>90</v>
      </c>
      <c r="M7" s="24"/>
      <c r="N7" s="27">
        <v>90</v>
      </c>
      <c r="O7" s="26"/>
      <c r="P7" s="27">
        <f t="shared" si="0"/>
        <v>260</v>
      </c>
    </row>
    <row r="8" spans="1:16" x14ac:dyDescent="0.3">
      <c r="A8" s="9">
        <v>74172</v>
      </c>
      <c r="B8" s="19" t="s">
        <v>133</v>
      </c>
      <c r="C8" s="20" t="s">
        <v>130</v>
      </c>
      <c r="D8" s="86" t="str">
        <f>IF(ISBLANK($A8),"",INDEX(kluci!$A$1:$F$300,MATCH($A8,kluci!$A$1:$A$300,0),2))</f>
        <v>Dušek Jakub</v>
      </c>
      <c r="E8" s="87">
        <f>IF(ISBLANK($A8),"",INDEX(kluci!$A$1:$F$300,MATCH($A8,kluci!$A$1:$A$300,0),3))</f>
        <v>2009</v>
      </c>
      <c r="F8" s="87" t="str">
        <f>IF(ISBLANK($A8),"",INDEX(kluci!$A$1:$F$300,MATCH($A8,kluci!$A$1:$A$300,0),4))</f>
        <v>U13</v>
      </c>
      <c r="G8" s="86" t="str">
        <f>IF(ISBLANK($A8),"",INDEX(kluci!$A$1:$F$300,MATCH($A8,kluci!$A$1:$A$300,0),5))</f>
        <v>Dobré SK</v>
      </c>
      <c r="H8" s="84" t="str">
        <f>IF(ISBLANK($A8),"",INDEX(kluci!$A$1:$F$300,MATCH($A8,kluci!$A$1:$A$300,0),6))</f>
        <v>HK</v>
      </c>
      <c r="I8" s="22">
        <v>90</v>
      </c>
      <c r="J8" s="23">
        <v>9</v>
      </c>
      <c r="K8" s="23"/>
      <c r="L8" s="23">
        <v>30</v>
      </c>
      <c r="M8" s="24">
        <v>60</v>
      </c>
      <c r="N8" s="27">
        <v>40</v>
      </c>
      <c r="O8" s="26">
        <v>9</v>
      </c>
      <c r="P8" s="27">
        <f t="shared" si="0"/>
        <v>220</v>
      </c>
    </row>
    <row r="9" spans="1:16" x14ac:dyDescent="0.3">
      <c r="A9" s="9">
        <v>71590</v>
      </c>
      <c r="B9" s="19" t="s">
        <v>130</v>
      </c>
      <c r="C9" s="20" t="s">
        <v>132</v>
      </c>
      <c r="D9" s="86" t="str">
        <f>IF(ISBLANK($A9),"",INDEX(kluci!$A$1:$F$300,MATCH($A9,kluci!$A$1:$A$300,0),2))</f>
        <v>Škalda Jan</v>
      </c>
      <c r="E9" s="87">
        <f>IF(ISBLANK($A9),"",INDEX(kluci!$A$1:$F$300,MATCH($A9,kluci!$A$1:$A$300,0),3))</f>
        <v>2009</v>
      </c>
      <c r="F9" s="87" t="str">
        <f>IF(ISBLANK($A9),"",INDEX(kluci!$A$1:$F$300,MATCH($A9,kluci!$A$1:$A$300,0),4))</f>
        <v>U13</v>
      </c>
      <c r="G9" s="86" t="str">
        <f>IF(ISBLANK($A9),"",INDEX(kluci!$A$1:$F$300,MATCH($A9,kluci!$A$1:$A$300,0),5))</f>
        <v>Dobré SK</v>
      </c>
      <c r="H9" s="84" t="str">
        <f>IF(ISBLANK($A9),"",INDEX(kluci!$A$1:$F$300,MATCH($A9,kluci!$A$1:$A$300,0),6))</f>
        <v>HK</v>
      </c>
      <c r="I9" s="22"/>
      <c r="J9" s="23"/>
      <c r="K9" s="23">
        <v>90</v>
      </c>
      <c r="L9" s="23">
        <v>120</v>
      </c>
      <c r="M9" s="24"/>
      <c r="N9" s="27"/>
      <c r="O9" s="26"/>
      <c r="P9" s="27">
        <f t="shared" si="0"/>
        <v>210</v>
      </c>
    </row>
    <row r="10" spans="1:16" x14ac:dyDescent="0.3">
      <c r="A10" s="9">
        <v>73583</v>
      </c>
      <c r="B10" s="19" t="s">
        <v>131</v>
      </c>
      <c r="C10" s="20" t="s">
        <v>133</v>
      </c>
      <c r="D10" s="86" t="str">
        <f>IF(ISBLANK($A10),"",INDEX(kluci!$A$1:$F$300,MATCH($A10,kluci!$A$1:$A$300,0),2))</f>
        <v>Dušek Rostislav</v>
      </c>
      <c r="E10" s="87">
        <f>IF(ISBLANK($A10),"",INDEX(kluci!$A$1:$F$300,MATCH($A10,kluci!$A$1:$A$300,0),3))</f>
        <v>2007</v>
      </c>
      <c r="F10" s="87" t="str">
        <f>IF(ISBLANK($A10),"",INDEX(kluci!$A$1:$F$300,MATCH($A10,kluci!$A$1:$A$300,0),4))</f>
        <v>U15</v>
      </c>
      <c r="G10" s="86" t="str">
        <f>IF(ISBLANK($A10),"",INDEX(kluci!$A$1:$F$300,MATCH($A10,kluci!$A$1:$A$300,0),5))</f>
        <v>Dobré SK</v>
      </c>
      <c r="H10" s="84" t="str">
        <f>IF(ISBLANK($A10),"",INDEX(kluci!$A$1:$F$300,MATCH($A10,kluci!$A$1:$A$300,0),6))</f>
        <v>HK</v>
      </c>
      <c r="I10" s="22">
        <v>30</v>
      </c>
      <c r="J10" s="23">
        <v>60</v>
      </c>
      <c r="K10" s="23"/>
      <c r="L10" s="23">
        <v>15</v>
      </c>
      <c r="M10" s="24">
        <v>90</v>
      </c>
      <c r="N10" s="27">
        <v>15</v>
      </c>
      <c r="O10" s="26">
        <v>15</v>
      </c>
      <c r="P10" s="27">
        <f t="shared" si="0"/>
        <v>195</v>
      </c>
    </row>
    <row r="11" spans="1:16" x14ac:dyDescent="0.3">
      <c r="A11" s="9">
        <v>65620</v>
      </c>
      <c r="B11" s="19" t="s">
        <v>14</v>
      </c>
      <c r="C11" s="20" t="s">
        <v>13</v>
      </c>
      <c r="D11" s="86" t="str">
        <f>IF(ISBLANK($A11),"",INDEX(kluci!$A$1:$F$300,MATCH($A11,kluci!$A$1:$A$300,0),2))</f>
        <v>Jančar Oliver</v>
      </c>
      <c r="E11" s="87">
        <f>IF(ISBLANK($A11),"",INDEX(kluci!$A$1:$F$300,MATCH($A11,kluci!$A$1:$A$300,0),3))</f>
        <v>2005</v>
      </c>
      <c r="F11" s="87" t="str">
        <f>IF(ISBLANK($A11),"",INDEX(kluci!$A$1:$F$300,MATCH($A11,kluci!$A$1:$A$300,0),4))</f>
        <v>U17</v>
      </c>
      <c r="G11" s="86" t="str">
        <f>IF(ISBLANK($A11),"",INDEX(kluci!$A$1:$F$300,MATCH($A11,kluci!$A$1:$A$300,0),5))</f>
        <v>Lanškroun TJ</v>
      </c>
      <c r="H11" s="84" t="str">
        <f>IF(ISBLANK($A11),"",INDEX(kluci!$A$1:$F$300,MATCH($A11,kluci!$A$1:$A$300,0),6))</f>
        <v>PA</v>
      </c>
      <c r="I11" s="22">
        <v>60</v>
      </c>
      <c r="J11" s="23">
        <v>45</v>
      </c>
      <c r="K11" s="23">
        <v>18</v>
      </c>
      <c r="L11" s="23">
        <v>15</v>
      </c>
      <c r="M11" s="24">
        <v>45</v>
      </c>
      <c r="N11" s="27">
        <v>30</v>
      </c>
      <c r="O11" s="26">
        <v>33</v>
      </c>
      <c r="P11" s="27">
        <f t="shared" si="0"/>
        <v>180</v>
      </c>
    </row>
    <row r="12" spans="1:16" x14ac:dyDescent="0.3">
      <c r="A12" s="9">
        <v>67326</v>
      </c>
      <c r="B12" s="19" t="s">
        <v>13</v>
      </c>
      <c r="C12" s="20" t="s">
        <v>323</v>
      </c>
      <c r="D12" s="86" t="str">
        <f>IF(ISBLANK($A12),"",INDEX(kluci!$A$1:$F$300,MATCH($A12,kluci!$A$1:$A$300,0),2))</f>
        <v>Puchmeltr Michal</v>
      </c>
      <c r="E12" s="87">
        <f>IF(ISBLANK($A12),"",INDEX(kluci!$A$1:$F$300,MATCH($A12,kluci!$A$1:$A$300,0),3))</f>
        <v>2004</v>
      </c>
      <c r="F12" s="87" t="str">
        <f>IF(ISBLANK($A12),"",INDEX(kluci!$A$1:$F$300,MATCH($A12,kluci!$A$1:$A$300,0),4))</f>
        <v>U19</v>
      </c>
      <c r="G12" s="86" t="str">
        <f>IF(ISBLANK($A12),"",INDEX(kluci!$A$1:$F$300,MATCH($A12,kluci!$A$1:$A$300,0),5))</f>
        <v>Žamberk</v>
      </c>
      <c r="H12" s="84" t="str">
        <f>IF(ISBLANK($A12),"",INDEX(kluci!$A$1:$F$300,MATCH($A12,kluci!$A$1:$A$300,0),6))</f>
        <v>PA</v>
      </c>
      <c r="I12" s="22"/>
      <c r="J12" s="23">
        <v>70</v>
      </c>
      <c r="K12" s="23"/>
      <c r="L12" s="23">
        <v>60</v>
      </c>
      <c r="M12" s="24">
        <v>40</v>
      </c>
      <c r="N12" s="27"/>
      <c r="O12" s="26"/>
      <c r="P12" s="27">
        <f t="shared" si="0"/>
        <v>170</v>
      </c>
    </row>
    <row r="13" spans="1:16" x14ac:dyDescent="0.3">
      <c r="A13" s="9">
        <v>63818</v>
      </c>
      <c r="B13" s="19" t="s">
        <v>32</v>
      </c>
      <c r="C13" s="20" t="s">
        <v>32</v>
      </c>
      <c r="D13" s="86" t="str">
        <f>IF(ISBLANK($A13),"",INDEX(kluci!$A$1:$F$300,MATCH($A13,kluci!$A$1:$A$300,0),2))</f>
        <v>Krupa Michal</v>
      </c>
      <c r="E13" s="87">
        <f>IF(ISBLANK($A13),"",INDEX(kluci!$A$1:$F$300,MATCH($A13,kluci!$A$1:$A$300,0),3))</f>
        <v>2003</v>
      </c>
      <c r="F13" s="87" t="str">
        <f>IF(ISBLANK($A13),"",INDEX(kluci!$A$1:$F$300,MATCH($A13,kluci!$A$1:$A$300,0),4))</f>
        <v>U19</v>
      </c>
      <c r="G13" s="86" t="str">
        <f>IF(ISBLANK($A13),"",INDEX(kluci!$A$1:$F$300,MATCH($A13,kluci!$A$1:$A$300,0),5))</f>
        <v>Ústí nad Orlicí TTC</v>
      </c>
      <c r="H13" s="84" t="str">
        <f>IF(ISBLANK($A13),"",INDEX(kluci!$A$1:$F$300,MATCH($A13,kluci!$A$1:$A$300,0),6))</f>
        <v>PA</v>
      </c>
      <c r="I13" s="22">
        <v>70</v>
      </c>
      <c r="J13" s="23">
        <v>15</v>
      </c>
      <c r="K13" s="23">
        <v>40</v>
      </c>
      <c r="L13" s="23"/>
      <c r="M13" s="24">
        <v>30</v>
      </c>
      <c r="N13" s="27"/>
      <c r="O13" s="26"/>
      <c r="P13" s="27">
        <f t="shared" si="0"/>
        <v>155</v>
      </c>
    </row>
    <row r="14" spans="1:16" x14ac:dyDescent="0.3">
      <c r="A14" s="9">
        <v>68842</v>
      </c>
      <c r="B14" s="19" t="s">
        <v>26</v>
      </c>
      <c r="C14" s="20" t="s">
        <v>27</v>
      </c>
      <c r="D14" s="86" t="str">
        <f>IF(ISBLANK($A14),"",INDEX(kluci!$A$1:$F$300,MATCH($A14,kluci!$A$1:$A$300,0),2))</f>
        <v>Wagner Richard Max</v>
      </c>
      <c r="E14" s="87">
        <f>IF(ISBLANK($A14),"",INDEX(kluci!$A$1:$F$300,MATCH($A14,kluci!$A$1:$A$300,0),3))</f>
        <v>2005</v>
      </c>
      <c r="F14" s="87" t="str">
        <f>IF(ISBLANK($A14),"",INDEX(kluci!$A$1:$F$300,MATCH($A14,kluci!$A$1:$A$300,0),4))</f>
        <v>U17</v>
      </c>
      <c r="G14" s="86" t="str">
        <f>IF(ISBLANK($A14),"",INDEX(kluci!$A$1:$F$300,MATCH($A14,kluci!$A$1:$A$300,0),5))</f>
        <v>Heřmanův Městec</v>
      </c>
      <c r="H14" s="84" t="str">
        <f>IF(ISBLANK($A14),"",INDEX(kluci!$A$1:$F$300,MATCH($A14,kluci!$A$1:$A$300,0),6))</f>
        <v>PA</v>
      </c>
      <c r="I14" s="30"/>
      <c r="J14" s="21"/>
      <c r="K14" s="21">
        <v>60</v>
      </c>
      <c r="L14" s="21"/>
      <c r="M14" s="28"/>
      <c r="N14" s="27">
        <v>70</v>
      </c>
      <c r="O14" s="29"/>
      <c r="P14" s="27">
        <f t="shared" si="0"/>
        <v>130</v>
      </c>
    </row>
    <row r="15" spans="1:16" x14ac:dyDescent="0.3">
      <c r="A15" s="9">
        <v>71228</v>
      </c>
      <c r="B15" s="19" t="s">
        <v>31</v>
      </c>
      <c r="C15" s="20" t="s">
        <v>26</v>
      </c>
      <c r="D15" s="86" t="str">
        <f>IF(ISBLANK($A15),"",INDEX(kluci!$A$1:$F$300,MATCH($A15,kluci!$A$1:$A$300,0),2))</f>
        <v>Hladký Radovan</v>
      </c>
      <c r="E15" s="87">
        <f>IF(ISBLANK($A15),"",INDEX(kluci!$A$1:$F$300,MATCH($A15,kluci!$A$1:$A$300,0),3))</f>
        <v>2009</v>
      </c>
      <c r="F15" s="87" t="str">
        <f>IF(ISBLANK($A15),"",INDEX(kluci!$A$1:$F$300,MATCH($A15,kluci!$A$1:$A$300,0),4))</f>
        <v>U13</v>
      </c>
      <c r="G15" s="86" t="str">
        <f>IF(ISBLANK($A15),"",INDEX(kluci!$A$1:$F$300,MATCH($A15,kluci!$A$1:$A$300,0),5))</f>
        <v>Kostelec nad Orlicí</v>
      </c>
      <c r="H15" s="84" t="str">
        <f>IF(ISBLANK($A15),"",INDEX(kluci!$A$1:$F$300,MATCH($A15,kluci!$A$1:$A$300,0),6))</f>
        <v>HK</v>
      </c>
      <c r="I15" s="22"/>
      <c r="J15" s="23">
        <v>6</v>
      </c>
      <c r="K15" s="23">
        <v>21</v>
      </c>
      <c r="L15" s="23">
        <v>40</v>
      </c>
      <c r="M15" s="24">
        <v>35</v>
      </c>
      <c r="N15" s="27">
        <v>15</v>
      </c>
      <c r="O15" s="26">
        <v>6</v>
      </c>
      <c r="P15" s="27">
        <f t="shared" si="0"/>
        <v>111</v>
      </c>
    </row>
    <row r="16" spans="1:16" x14ac:dyDescent="0.3">
      <c r="A16" s="9">
        <v>64877</v>
      </c>
      <c r="B16" s="19" t="s">
        <v>357</v>
      </c>
      <c r="C16" s="20" t="s">
        <v>335</v>
      </c>
      <c r="D16" s="86" t="str">
        <f>IF(ISBLANK($A16),"",INDEX(kluci!$A$1:$F$300,MATCH($A16,kluci!$A$1:$A$300,0),2))</f>
        <v>Kadaník Martin</v>
      </c>
      <c r="E16" s="87">
        <f>IF(ISBLANK($A16),"",INDEX(kluci!$A$1:$F$300,MATCH($A16,kluci!$A$1:$A$300,0),3))</f>
        <v>2004</v>
      </c>
      <c r="F16" s="87" t="str">
        <f>IF(ISBLANK($A16),"",INDEX(kluci!$A$1:$F$300,MATCH($A16,kluci!$A$1:$A$300,0),4))</f>
        <v>U19</v>
      </c>
      <c r="G16" s="86" t="str">
        <f>IF(ISBLANK($A16),"",INDEX(kluci!$A$1:$F$300,MATCH($A16,kluci!$A$1:$A$300,0),5))</f>
        <v>Josefov Sokol</v>
      </c>
      <c r="H16" s="84" t="str">
        <f>IF(ISBLANK($A16),"",INDEX(kluci!$A$1:$F$300,MATCH($A16,kluci!$A$1:$A$300,0),6))</f>
        <v>HK</v>
      </c>
      <c r="I16" s="22"/>
      <c r="J16" s="23">
        <v>15</v>
      </c>
      <c r="K16" s="23"/>
      <c r="L16" s="23">
        <v>15</v>
      </c>
      <c r="M16" s="24">
        <v>15</v>
      </c>
      <c r="N16" s="27">
        <v>60</v>
      </c>
      <c r="O16" s="26"/>
      <c r="P16" s="27">
        <f t="shared" si="0"/>
        <v>105</v>
      </c>
    </row>
    <row r="17" spans="1:16" x14ac:dyDescent="0.3">
      <c r="A17" s="9">
        <v>71230</v>
      </c>
      <c r="B17" s="19" t="s">
        <v>334</v>
      </c>
      <c r="C17" s="20" t="s">
        <v>31</v>
      </c>
      <c r="D17" s="86" t="str">
        <f>IF(ISBLANK($A17),"",INDEX(kluci!$A$1:$F$300,MATCH($A17,kluci!$A$1:$A$300,0),2))</f>
        <v>Mejtský David</v>
      </c>
      <c r="E17" s="87">
        <f>IF(ISBLANK($A17),"",INDEX(kluci!$A$1:$F$300,MATCH($A17,kluci!$A$1:$A$300,0),3))</f>
        <v>2009</v>
      </c>
      <c r="F17" s="87" t="str">
        <f>IF(ISBLANK($A17),"",INDEX(kluci!$A$1:$F$300,MATCH($A17,kluci!$A$1:$A$300,0),4))</f>
        <v>U13</v>
      </c>
      <c r="G17" s="86" t="str">
        <f>IF(ISBLANK($A17),"",INDEX(kluci!$A$1:$F$300,MATCH($A17,kluci!$A$1:$A$300,0),5))</f>
        <v>Kostelec nad Orlicí</v>
      </c>
      <c r="H17" s="84" t="str">
        <f>IF(ISBLANK($A17),"",INDEX(kluci!$A$1:$F$300,MATCH($A17,kluci!$A$1:$A$300,0),6))</f>
        <v>HK</v>
      </c>
      <c r="I17" s="22">
        <v>35</v>
      </c>
      <c r="J17" s="23"/>
      <c r="K17" s="23">
        <v>24</v>
      </c>
      <c r="L17" s="23">
        <v>4</v>
      </c>
      <c r="M17" s="24">
        <v>15</v>
      </c>
      <c r="N17" s="27">
        <v>15</v>
      </c>
      <c r="O17" s="26">
        <v>4</v>
      </c>
      <c r="P17" s="27">
        <f t="shared" si="0"/>
        <v>89</v>
      </c>
    </row>
    <row r="18" spans="1:16" x14ac:dyDescent="0.3">
      <c r="A18" s="9">
        <v>69714</v>
      </c>
      <c r="B18" s="19" t="s">
        <v>29</v>
      </c>
      <c r="C18" s="20" t="s">
        <v>357</v>
      </c>
      <c r="D18" s="86" t="str">
        <f>IF(ISBLANK($A18),"",INDEX(kluci!$A$1:$F$300,MATCH($A18,kluci!$A$1:$A$300,0),2))</f>
        <v>Holeček David</v>
      </c>
      <c r="E18" s="87">
        <f>IF(ISBLANK($A18),"",INDEX(kluci!$A$1:$F$300,MATCH($A18,kluci!$A$1:$A$300,0),3))</f>
        <v>2005</v>
      </c>
      <c r="F18" s="87" t="str">
        <f>IF(ISBLANK($A18),"",INDEX(kluci!$A$1:$F$300,MATCH($A18,kluci!$A$1:$A$300,0),4))</f>
        <v>U17</v>
      </c>
      <c r="G18" s="86" t="str">
        <f>IF(ISBLANK($A18),"",INDEX(kluci!$A$1:$F$300,MATCH($A18,kluci!$A$1:$A$300,0),5))</f>
        <v>Josefov Sokol</v>
      </c>
      <c r="H18" s="84" t="str">
        <f>IF(ISBLANK($A18),"",INDEX(kluci!$A$1:$F$300,MATCH($A18,kluci!$A$1:$A$300,0),6))</f>
        <v>HK</v>
      </c>
      <c r="I18" s="22">
        <v>15</v>
      </c>
      <c r="J18" s="23">
        <v>30</v>
      </c>
      <c r="K18" s="23">
        <v>2</v>
      </c>
      <c r="L18" s="23">
        <v>15</v>
      </c>
      <c r="M18" s="24">
        <v>15</v>
      </c>
      <c r="N18" s="27">
        <v>15</v>
      </c>
      <c r="O18" s="26">
        <v>17</v>
      </c>
      <c r="P18" s="27">
        <f t="shared" si="0"/>
        <v>75</v>
      </c>
    </row>
    <row r="19" spans="1:16" x14ac:dyDescent="0.3">
      <c r="A19" s="9">
        <v>65700</v>
      </c>
      <c r="B19" s="19" t="s">
        <v>27</v>
      </c>
      <c r="C19" s="20" t="s">
        <v>334</v>
      </c>
      <c r="D19" s="86" t="str">
        <f>IF(ISBLANK($A19),"",INDEX(kluci!$A$1:$F$300,MATCH($A19,kluci!$A$1:$A$300,0),2))</f>
        <v>Joneš Patrik</v>
      </c>
      <c r="E19" s="87">
        <f>IF(ISBLANK($A19),"",INDEX(kluci!$A$1:$F$300,MATCH($A19,kluci!$A$1:$A$300,0),3))</f>
        <v>2006</v>
      </c>
      <c r="F19" s="87" t="str">
        <f>IF(ISBLANK($A19),"",INDEX(kluci!$A$1:$F$300,MATCH($A19,kluci!$A$1:$A$300,0),4))</f>
        <v>U17</v>
      </c>
      <c r="G19" s="86" t="str">
        <f>IF(ISBLANK($A19),"",INDEX(kluci!$A$1:$F$300,MATCH($A19,kluci!$A$1:$A$300,0),5))</f>
        <v>Josefov Sokol</v>
      </c>
      <c r="H19" s="84" t="str">
        <f>IF(ISBLANK($A19),"",INDEX(kluci!$A$1:$F$300,MATCH($A19,kluci!$A$1:$A$300,0),6))</f>
        <v>HK</v>
      </c>
      <c r="I19" s="22">
        <v>15</v>
      </c>
      <c r="J19" s="21">
        <v>15</v>
      </c>
      <c r="K19" s="21"/>
      <c r="L19" s="21">
        <v>45</v>
      </c>
      <c r="M19" s="28"/>
      <c r="N19" s="27"/>
      <c r="O19" s="29"/>
      <c r="P19" s="27">
        <f t="shared" si="0"/>
        <v>75</v>
      </c>
    </row>
    <row r="20" spans="1:16" x14ac:dyDescent="0.3">
      <c r="A20" s="9">
        <v>70868</v>
      </c>
      <c r="B20" s="19" t="s">
        <v>335</v>
      </c>
      <c r="C20" s="20" t="s">
        <v>29</v>
      </c>
      <c r="D20" s="86" t="str">
        <f>IF(ISBLANK($A20),"",INDEX(kluci!$A$1:$F$300,MATCH($A20,kluci!$A$1:$A$300,0),2))</f>
        <v>Landa Matěj</v>
      </c>
      <c r="E20" s="87">
        <f>IF(ISBLANK($A20),"",INDEX(kluci!$A$1:$F$300,MATCH($A20,kluci!$A$1:$A$300,0),3))</f>
        <v>2008</v>
      </c>
      <c r="F20" s="87" t="str">
        <f>IF(ISBLANK($A20),"",INDEX(kluci!$A$1:$F$300,MATCH($A20,kluci!$A$1:$A$300,0),4))</f>
        <v>U15</v>
      </c>
      <c r="G20" s="86" t="str">
        <f>IF(ISBLANK($A20),"",INDEX(kluci!$A$1:$F$300,MATCH($A20,kluci!$A$1:$A$300,0),5))</f>
        <v>DTJ Hradec Králové</v>
      </c>
      <c r="H20" s="84" t="str">
        <f>IF(ISBLANK($A20),"",INDEX(kluci!$A$1:$F$300,MATCH($A20,kluci!$A$1:$A$300,0),6))</f>
        <v>HK</v>
      </c>
      <c r="I20" s="22">
        <v>15</v>
      </c>
      <c r="J20" s="23">
        <v>15</v>
      </c>
      <c r="K20" s="23">
        <v>2</v>
      </c>
      <c r="L20" s="23">
        <v>15</v>
      </c>
      <c r="M20" s="24">
        <v>15</v>
      </c>
      <c r="N20" s="27">
        <v>6</v>
      </c>
      <c r="O20" s="26">
        <v>8</v>
      </c>
      <c r="P20" s="27">
        <f t="shared" si="0"/>
        <v>60</v>
      </c>
    </row>
    <row r="21" spans="1:16" x14ac:dyDescent="0.3">
      <c r="A21" s="9">
        <v>71047</v>
      </c>
      <c r="B21" s="19" t="s">
        <v>336</v>
      </c>
      <c r="C21" s="20" t="s">
        <v>336</v>
      </c>
      <c r="D21" s="86" t="str">
        <f>IF(ISBLANK($A21),"",INDEX(kluci!$A$1:$F$300,MATCH($A21,kluci!$A$1:$A$300,0),2))</f>
        <v>Dus Dalibor</v>
      </c>
      <c r="E21" s="87">
        <f>IF(ISBLANK($A21),"",INDEX(kluci!$A$1:$F$300,MATCH($A21,kluci!$A$1:$A$300,0),3))</f>
        <v>2007</v>
      </c>
      <c r="F21" s="87" t="str">
        <f>IF(ISBLANK($A21),"",INDEX(kluci!$A$1:$F$300,MATCH($A21,kluci!$A$1:$A$300,0),4))</f>
        <v>U15</v>
      </c>
      <c r="G21" s="86" t="str">
        <f>IF(ISBLANK($A21),"",INDEX(kluci!$A$1:$F$300,MATCH($A21,kluci!$A$1:$A$300,0),5))</f>
        <v>Chrudim Sokol</v>
      </c>
      <c r="H21" s="84" t="str">
        <f>IF(ISBLANK($A21),"",INDEX(kluci!$A$1:$F$300,MATCH($A21,kluci!$A$1:$A$300,0),6))</f>
        <v>PA</v>
      </c>
      <c r="I21" s="22">
        <v>15</v>
      </c>
      <c r="J21" s="23">
        <v>2</v>
      </c>
      <c r="K21" s="23">
        <v>7</v>
      </c>
      <c r="L21" s="23">
        <v>15</v>
      </c>
      <c r="M21" s="24">
        <v>5</v>
      </c>
      <c r="N21" s="27">
        <v>15</v>
      </c>
      <c r="O21" s="26">
        <v>7</v>
      </c>
      <c r="P21" s="27">
        <f t="shared" si="0"/>
        <v>52</v>
      </c>
    </row>
    <row r="22" spans="1:16" x14ac:dyDescent="0.3">
      <c r="A22" s="9">
        <v>68843</v>
      </c>
      <c r="B22" s="19" t="s">
        <v>89</v>
      </c>
      <c r="C22" s="20"/>
      <c r="D22" s="86" t="str">
        <f>IF(ISBLANK($A22),"",INDEX(kluci!$A$1:$F$300,MATCH($A22,kluci!$A$1:$A$300,0),2))</f>
        <v>Wagner Mark Robin</v>
      </c>
      <c r="E22" s="87">
        <f>IF(ISBLANK($A22),"",INDEX(kluci!$A$1:$F$300,MATCH($A22,kluci!$A$1:$A$300,0),3))</f>
        <v>2007</v>
      </c>
      <c r="F22" s="87" t="str">
        <f>IF(ISBLANK($A22),"",INDEX(kluci!$A$1:$F$300,MATCH($A22,kluci!$A$1:$A$300,0),4))</f>
        <v>U15</v>
      </c>
      <c r="G22" s="86" t="str">
        <f>IF(ISBLANK($A22),"",INDEX(kluci!$A$1:$F$300,MATCH($A22,kluci!$A$1:$A$300,0),5))</f>
        <v>Heřmanův Městec</v>
      </c>
      <c r="H22" s="84" t="str">
        <f>IF(ISBLANK($A22),"",INDEX(kluci!$A$1:$F$300,MATCH($A22,kluci!$A$1:$A$300,0),6))</f>
        <v>PA</v>
      </c>
      <c r="I22" s="22"/>
      <c r="J22" s="23"/>
      <c r="K22" s="23"/>
      <c r="L22" s="23"/>
      <c r="M22" s="24"/>
      <c r="N22" s="27">
        <v>45</v>
      </c>
      <c r="O22" s="26"/>
      <c r="P22" s="27">
        <f t="shared" si="0"/>
        <v>45</v>
      </c>
    </row>
    <row r="23" spans="1:16" x14ac:dyDescent="0.3">
      <c r="A23" s="9">
        <v>74906</v>
      </c>
      <c r="B23" s="19" t="s">
        <v>92</v>
      </c>
      <c r="C23" s="20" t="s">
        <v>358</v>
      </c>
      <c r="D23" s="86" t="str">
        <f>IF(ISBLANK($A23),"",INDEX(kluci!$A$1:$F$300,MATCH($A23,kluci!$A$1:$A$300,0),2))</f>
        <v>Michek Tomáš</v>
      </c>
      <c r="E23" s="87">
        <f>IF(ISBLANK($A23),"",INDEX(kluci!$A$1:$F$300,MATCH($A23,kluci!$A$1:$A$300,0),3))</f>
        <v>2009</v>
      </c>
      <c r="F23" s="87" t="str">
        <f>IF(ISBLANK($A23),"",INDEX(kluci!$A$1:$F$300,MATCH($A23,kluci!$A$1:$A$300,0),4))</f>
        <v>U13</v>
      </c>
      <c r="G23" s="86" t="str">
        <f>IF(ISBLANK($A23),"",INDEX(kluci!$A$1:$F$300,MATCH($A23,kluci!$A$1:$A$300,0),5))</f>
        <v>Chrudim Sokol</v>
      </c>
      <c r="H23" s="84" t="str">
        <f>IF(ISBLANK($A23),"",INDEX(kluci!$A$1:$F$300,MATCH($A23,kluci!$A$1:$A$300,0),6))</f>
        <v>PA</v>
      </c>
      <c r="I23" s="22"/>
      <c r="J23" s="23">
        <v>2</v>
      </c>
      <c r="K23" s="23">
        <v>15</v>
      </c>
      <c r="L23" s="23">
        <v>6</v>
      </c>
      <c r="M23" s="24">
        <v>8</v>
      </c>
      <c r="N23" s="27">
        <v>15</v>
      </c>
      <c r="O23" s="26">
        <v>2</v>
      </c>
      <c r="P23" s="27">
        <f t="shared" si="0"/>
        <v>44</v>
      </c>
    </row>
    <row r="24" spans="1:16" x14ac:dyDescent="0.3">
      <c r="A24" s="9">
        <v>69716</v>
      </c>
      <c r="B24" s="19" t="s">
        <v>493</v>
      </c>
      <c r="C24" s="20" t="s">
        <v>355</v>
      </c>
      <c r="D24" s="86" t="str">
        <f>IF(ISBLANK($A24),"",INDEX(kluci!$A$1:$F$300,MATCH($A24,kluci!$A$1:$A$300,0),2))</f>
        <v>Matuška Petr</v>
      </c>
      <c r="E24" s="87">
        <f>IF(ISBLANK($A24),"",INDEX(kluci!$A$1:$F$300,MATCH($A24,kluci!$A$1:$A$300,0),3))</f>
        <v>2007</v>
      </c>
      <c r="F24" s="87" t="str">
        <f>IF(ISBLANK($A24),"",INDEX(kluci!$A$1:$F$300,MATCH($A24,kluci!$A$1:$A$300,0),4))</f>
        <v>U15</v>
      </c>
      <c r="G24" s="86" t="str">
        <f>IF(ISBLANK($A24),"",INDEX(kluci!$A$1:$F$300,MATCH($A24,kluci!$A$1:$A$300,0),5))</f>
        <v>Hostinné Tatran</v>
      </c>
      <c r="H24" s="84" t="str">
        <f>IF(ISBLANK($A24),"",INDEX(kluci!$A$1:$F$300,MATCH($A24,kluci!$A$1:$A$300,0),6))</f>
        <v>HK</v>
      </c>
      <c r="I24" s="30">
        <v>40</v>
      </c>
      <c r="J24" s="21"/>
      <c r="K24" s="21"/>
      <c r="L24" s="21"/>
      <c r="M24" s="28"/>
      <c r="N24" s="27"/>
      <c r="O24" s="29"/>
      <c r="P24" s="27">
        <f t="shared" si="0"/>
        <v>40</v>
      </c>
    </row>
    <row r="25" spans="1:16" x14ac:dyDescent="0.3">
      <c r="A25" s="9">
        <v>64858</v>
      </c>
      <c r="B25" s="19" t="s">
        <v>493</v>
      </c>
      <c r="C25" s="20" t="s">
        <v>355</v>
      </c>
      <c r="D25" s="86" t="str">
        <f>IF(ISBLANK($A25),"",INDEX(kluci!$A$1:$F$300,MATCH($A25,kluci!$A$1:$A$300,0),2))</f>
        <v>Krása Jakub</v>
      </c>
      <c r="E25" s="87">
        <f>IF(ISBLANK($A25),"",INDEX(kluci!$A$1:$F$300,MATCH($A25,kluci!$A$1:$A$300,0),3))</f>
        <v>2005</v>
      </c>
      <c r="F25" s="87" t="str">
        <f>IF(ISBLANK($A25),"",INDEX(kluci!$A$1:$F$300,MATCH($A25,kluci!$A$1:$A$300,0),4))</f>
        <v>U17</v>
      </c>
      <c r="G25" s="86" t="str">
        <f>IF(ISBLANK($A25),"",INDEX(kluci!$A$1:$F$300,MATCH($A25,kluci!$A$1:$A$300,0),5))</f>
        <v>Stěžery Sokol</v>
      </c>
      <c r="H25" s="84" t="str">
        <f>IF(ISBLANK($A25),"",INDEX(kluci!$A$1:$F$300,MATCH($A25,kluci!$A$1:$A$300,0),6))</f>
        <v>HK</v>
      </c>
      <c r="I25" s="22"/>
      <c r="J25" s="21">
        <v>40</v>
      </c>
      <c r="K25" s="21"/>
      <c r="L25" s="21"/>
      <c r="M25" s="28"/>
      <c r="N25" s="27"/>
      <c r="O25" s="29"/>
      <c r="P25" s="27">
        <f t="shared" si="0"/>
        <v>40</v>
      </c>
    </row>
    <row r="26" spans="1:16" x14ac:dyDescent="0.3">
      <c r="A26" s="9">
        <v>78821</v>
      </c>
      <c r="B26" s="19" t="s">
        <v>421</v>
      </c>
      <c r="C26" s="20" t="s">
        <v>440</v>
      </c>
      <c r="D26" s="86" t="str">
        <f>IF(ISBLANK($A26),"",INDEX(kluci!$A$1:$F$300,MATCH($A26,kluci!$A$1:$A$300,0),2))</f>
        <v>Přiklopil Aleš</v>
      </c>
      <c r="E26" s="87">
        <f>IF(ISBLANK($A26),"",INDEX(kluci!$A$1:$F$300,MATCH($A26,kluci!$A$1:$A$300,0),3))</f>
        <v>2007</v>
      </c>
      <c r="F26" s="87" t="str">
        <f>IF(ISBLANK($A26),"",INDEX(kluci!$A$1:$F$300,MATCH($A26,kluci!$A$1:$A$300,0),4))</f>
        <v>U15</v>
      </c>
      <c r="G26" s="86" t="str">
        <f>IF(ISBLANK($A26),"",INDEX(kluci!$A$1:$F$300,MATCH($A26,kluci!$A$1:$A$300,0),5))</f>
        <v>Pardubice Tesla</v>
      </c>
      <c r="H26" s="84" t="str">
        <f>IF(ISBLANK($A26),"",INDEX(kluci!$A$1:$F$300,MATCH($A26,kluci!$A$1:$A$300,0),6))</f>
        <v>PA</v>
      </c>
      <c r="I26" s="22"/>
      <c r="J26" s="23"/>
      <c r="K26" s="23">
        <v>3</v>
      </c>
      <c r="L26" s="23"/>
      <c r="M26" s="24"/>
      <c r="N26" s="27">
        <v>35</v>
      </c>
      <c r="O26" s="26"/>
      <c r="P26" s="27">
        <f t="shared" si="0"/>
        <v>38</v>
      </c>
    </row>
    <row r="27" spans="1:16" x14ac:dyDescent="0.3">
      <c r="A27" s="9">
        <v>66977</v>
      </c>
      <c r="B27" s="19" t="s">
        <v>134</v>
      </c>
      <c r="C27" s="20" t="s">
        <v>97</v>
      </c>
      <c r="D27" s="86" t="str">
        <f>IF(ISBLANK($A27),"",INDEX(kluci!$A$1:$F$300,MATCH($A27,kluci!$A$1:$A$300,0),2))</f>
        <v>Vencl Filip</v>
      </c>
      <c r="E27" s="87">
        <f>IF(ISBLANK($A27),"",INDEX(kluci!$A$1:$F$300,MATCH($A27,kluci!$A$1:$A$300,0),3))</f>
        <v>2003</v>
      </c>
      <c r="F27" s="87" t="str">
        <f>IF(ISBLANK($A27),"",INDEX(kluci!$A$1:$F$300,MATCH($A27,kluci!$A$1:$A$300,0),4))</f>
        <v>U19</v>
      </c>
      <c r="G27" s="86" t="str">
        <f>IF(ISBLANK($A27),"",INDEX(kluci!$A$1:$F$300,MATCH($A27,kluci!$A$1:$A$300,0),5))</f>
        <v>Ústí nad Orlicí TTC</v>
      </c>
      <c r="H27" s="84" t="str">
        <f>IF(ISBLANK($A27),"",INDEX(kluci!$A$1:$F$300,MATCH($A27,kluci!$A$1:$A$300,0),6))</f>
        <v>PA</v>
      </c>
      <c r="I27" s="22">
        <v>4</v>
      </c>
      <c r="J27" s="23">
        <v>15</v>
      </c>
      <c r="K27" s="23"/>
      <c r="L27" s="23">
        <v>2</v>
      </c>
      <c r="M27" s="24">
        <v>15</v>
      </c>
      <c r="N27" s="27"/>
      <c r="O27" s="26"/>
      <c r="P27" s="27">
        <f t="shared" si="0"/>
        <v>36</v>
      </c>
    </row>
    <row r="28" spans="1:16" x14ac:dyDescent="0.3">
      <c r="A28" s="9">
        <v>61023</v>
      </c>
      <c r="B28" s="19" t="s">
        <v>231</v>
      </c>
      <c r="C28" s="20" t="s">
        <v>421</v>
      </c>
      <c r="D28" s="86" t="str">
        <f>IF(ISBLANK($A28),"",INDEX(kluci!$A$1:$F$300,MATCH($A28,kluci!$A$1:$A$300,0),2))</f>
        <v>Svojanovský Jakub</v>
      </c>
      <c r="E28" s="87">
        <f>IF(ISBLANK($A28),"",INDEX(kluci!$A$1:$F$300,MATCH($A28,kluci!$A$1:$A$300,0),3))</f>
        <v>2005</v>
      </c>
      <c r="F28" s="87" t="str">
        <f>IF(ISBLANK($A28),"",INDEX(kluci!$A$1:$F$300,MATCH($A28,kluci!$A$1:$A$300,0),4))</f>
        <v>U17</v>
      </c>
      <c r="G28" s="86" t="str">
        <f>IF(ISBLANK($A28),"",INDEX(kluci!$A$1:$F$300,MATCH($A28,kluci!$A$1:$A$300,0),5))</f>
        <v>Ústí nad Orlicí TTC</v>
      </c>
      <c r="H28" s="84" t="str">
        <f>IF(ISBLANK($A28),"",INDEX(kluci!$A$1:$F$300,MATCH($A28,kluci!$A$1:$A$300,0),6))</f>
        <v>PA</v>
      </c>
      <c r="I28" s="22">
        <v>15</v>
      </c>
      <c r="J28" s="23">
        <v>15</v>
      </c>
      <c r="K28" s="23"/>
      <c r="L28" s="23"/>
      <c r="M28" s="24"/>
      <c r="N28" s="27"/>
      <c r="O28" s="26"/>
      <c r="P28" s="27">
        <f t="shared" si="0"/>
        <v>30</v>
      </c>
    </row>
    <row r="29" spans="1:16" x14ac:dyDescent="0.3">
      <c r="A29" s="9">
        <v>74596</v>
      </c>
      <c r="B29" s="19" t="s">
        <v>164</v>
      </c>
      <c r="C29" s="20" t="s">
        <v>134</v>
      </c>
      <c r="D29" s="86" t="str">
        <f>IF(ISBLANK($A29),"",INDEX(kluci!$A$1:$F$300,MATCH($A29,kluci!$A$1:$A$300,0),2))</f>
        <v>Michera Martin</v>
      </c>
      <c r="E29" s="87">
        <f>IF(ISBLANK($A29),"",INDEX(kluci!$A$1:$F$300,MATCH($A29,kluci!$A$1:$A$300,0),3))</f>
        <v>2003</v>
      </c>
      <c r="F29" s="87" t="str">
        <f>IF(ISBLANK($A29),"",INDEX(kluci!$A$1:$F$300,MATCH($A29,kluci!$A$1:$A$300,0),4))</f>
        <v>U19</v>
      </c>
      <c r="G29" s="86" t="str">
        <f>IF(ISBLANK($A29),"",INDEX(kluci!$A$1:$F$300,MATCH($A29,kluci!$A$1:$A$300,0),5))</f>
        <v>Vamberk Baník</v>
      </c>
      <c r="H29" s="84" t="str">
        <f>IF(ISBLANK($A29),"",INDEX(kluci!$A$1:$F$300,MATCH($A29,kluci!$A$1:$A$300,0),6))</f>
        <v>HK</v>
      </c>
      <c r="I29" s="22"/>
      <c r="J29" s="23">
        <v>1</v>
      </c>
      <c r="K29" s="23"/>
      <c r="L29" s="23">
        <v>3</v>
      </c>
      <c r="M29" s="24">
        <v>15</v>
      </c>
      <c r="N29" s="27"/>
      <c r="O29" s="26"/>
      <c r="P29" s="27">
        <f t="shared" si="0"/>
        <v>19</v>
      </c>
    </row>
    <row r="30" spans="1:16" x14ac:dyDescent="0.3">
      <c r="A30" s="9">
        <v>68450</v>
      </c>
      <c r="B30" s="19" t="s">
        <v>135</v>
      </c>
      <c r="C30" s="20" t="s">
        <v>231</v>
      </c>
      <c r="D30" s="86" t="str">
        <f>IF(ISBLANK($A30),"",INDEX(kluci!$A$1:$F$300,MATCH($A30,kluci!$A$1:$A$300,0),2))</f>
        <v>Řehounek Kristián</v>
      </c>
      <c r="E30" s="87">
        <f>IF(ISBLANK($A30),"",INDEX(kluci!$A$1:$F$300,MATCH($A30,kluci!$A$1:$A$300,0),3))</f>
        <v>2007</v>
      </c>
      <c r="F30" s="87" t="str">
        <f>IF(ISBLANK($A30),"",INDEX(kluci!$A$1:$F$300,MATCH($A30,kluci!$A$1:$A$300,0),4))</f>
        <v>U15</v>
      </c>
      <c r="G30" s="86" t="str">
        <f>IF(ISBLANK($A30),"",INDEX(kluci!$A$1:$F$300,MATCH($A30,kluci!$A$1:$A$300,0),5))</f>
        <v>TJ Sokol PP H. Králové 2</v>
      </c>
      <c r="H30" s="84" t="str">
        <f>IF(ISBLANK($A30),"",INDEX(kluci!$A$1:$F$300,MATCH($A30,kluci!$A$1:$A$300,0),6))</f>
        <v>HK</v>
      </c>
      <c r="I30" s="22">
        <v>15</v>
      </c>
      <c r="J30" s="23"/>
      <c r="K30" s="23"/>
      <c r="L30" s="23"/>
      <c r="M30" s="24"/>
      <c r="N30" s="27"/>
      <c r="O30" s="26"/>
      <c r="P30" s="27">
        <f t="shared" si="0"/>
        <v>15</v>
      </c>
    </row>
    <row r="31" spans="1:16" x14ac:dyDescent="0.3">
      <c r="A31" s="9">
        <v>73911</v>
      </c>
      <c r="B31" s="19" t="s">
        <v>398</v>
      </c>
      <c r="C31" s="20" t="s">
        <v>413</v>
      </c>
      <c r="D31" s="86" t="str">
        <f>IF(ISBLANK($A31),"",INDEX(kluci!$A$1:$F$300,MATCH($A31,kluci!$A$1:$A$300,0),2))</f>
        <v>Pavlíček Martin</v>
      </c>
      <c r="E31" s="87">
        <f>IF(ISBLANK($A31),"",INDEX(kluci!$A$1:$F$300,MATCH($A31,kluci!$A$1:$A$300,0),3))</f>
        <v>2008</v>
      </c>
      <c r="F31" s="87" t="str">
        <f>IF(ISBLANK($A31),"",INDEX(kluci!$A$1:$F$300,MATCH($A31,kluci!$A$1:$A$300,0),4))</f>
        <v>U15</v>
      </c>
      <c r="G31" s="86" t="str">
        <f>IF(ISBLANK($A31),"",INDEX(kluci!$A$1:$F$300,MATCH($A31,kluci!$A$1:$A$300,0),5))</f>
        <v>Lanškroun TJ</v>
      </c>
      <c r="H31" s="84" t="str">
        <f>IF(ISBLANK($A31),"",INDEX(kluci!$A$1:$F$300,MATCH($A31,kluci!$A$1:$A$300,0),6))</f>
        <v>PA</v>
      </c>
      <c r="I31" s="22"/>
      <c r="J31" s="23">
        <v>3</v>
      </c>
      <c r="K31" s="23"/>
      <c r="L31" s="23">
        <v>1</v>
      </c>
      <c r="M31" s="24"/>
      <c r="N31" s="27">
        <v>8</v>
      </c>
      <c r="O31" s="26"/>
      <c r="P31" s="27">
        <f t="shared" si="0"/>
        <v>12</v>
      </c>
    </row>
    <row r="32" spans="1:16" x14ac:dyDescent="0.3">
      <c r="A32" s="9">
        <v>70324</v>
      </c>
      <c r="B32" s="19" t="s">
        <v>485</v>
      </c>
      <c r="C32" s="20" t="s">
        <v>411</v>
      </c>
      <c r="D32" s="86" t="str">
        <f>IF(ISBLANK($A32),"",INDEX(kluci!$A$1:$F$300,MATCH($A32,kluci!$A$1:$A$300,0),2))</f>
        <v>Hübner Lukáš</v>
      </c>
      <c r="E32" s="87">
        <f>IF(ISBLANK($A32),"",INDEX(kluci!$A$1:$F$300,MATCH($A32,kluci!$A$1:$A$300,0),3))</f>
        <v>2008</v>
      </c>
      <c r="F32" s="87" t="str">
        <f>IF(ISBLANK($A32),"",INDEX(kluci!$A$1:$F$300,MATCH($A32,kluci!$A$1:$A$300,0),4))</f>
        <v>U15</v>
      </c>
      <c r="G32" s="86" t="str">
        <f>IF(ISBLANK($A32),"",INDEX(kluci!$A$1:$F$300,MATCH($A32,kluci!$A$1:$A$300,0),5))</f>
        <v>Chrudim Sokol</v>
      </c>
      <c r="H32" s="84" t="str">
        <f>IF(ISBLANK($A32),"",INDEX(kluci!$A$1:$F$300,MATCH($A32,kluci!$A$1:$A$300,0),6))</f>
        <v>PA</v>
      </c>
      <c r="I32" s="22">
        <v>5</v>
      </c>
      <c r="J32" s="23"/>
      <c r="K32" s="23">
        <v>0</v>
      </c>
      <c r="L32" s="23">
        <v>0</v>
      </c>
      <c r="M32" s="24">
        <v>1</v>
      </c>
      <c r="N32" s="27">
        <v>4</v>
      </c>
      <c r="O32" s="26">
        <v>0</v>
      </c>
      <c r="P32" s="27">
        <f t="shared" si="0"/>
        <v>10</v>
      </c>
    </row>
    <row r="33" spans="1:16" x14ac:dyDescent="0.3">
      <c r="A33" s="9">
        <v>78246</v>
      </c>
      <c r="B33" s="19" t="s">
        <v>485</v>
      </c>
      <c r="C33" s="20" t="s">
        <v>164</v>
      </c>
      <c r="D33" s="86" t="str">
        <f>IF(ISBLANK($A33),"",INDEX(kluci!$A$1:$F$300,MATCH($A33,kluci!$A$1:$A$300,0),2))</f>
        <v>Holanec Jakub</v>
      </c>
      <c r="E33" s="87">
        <f>IF(ISBLANK($A33),"",INDEX(kluci!$A$1:$F$300,MATCH($A33,kluci!$A$1:$A$300,0),3))</f>
        <v>2008</v>
      </c>
      <c r="F33" s="87" t="str">
        <f>IF(ISBLANK($A33),"",INDEX(kluci!$A$1:$F$300,MATCH($A33,kluci!$A$1:$A$300,0),4))</f>
        <v>U15</v>
      </c>
      <c r="G33" s="86" t="str">
        <f>IF(ISBLANK($A33),"",INDEX(kluci!$A$1:$F$300,MATCH($A33,kluci!$A$1:$A$300,0),5))</f>
        <v>Dobré SK</v>
      </c>
      <c r="H33" s="84" t="str">
        <f>IF(ISBLANK($A33),"",INDEX(kluci!$A$1:$F$300,MATCH($A33,kluci!$A$1:$A$300,0),6))</f>
        <v>HK</v>
      </c>
      <c r="I33" s="22">
        <v>1</v>
      </c>
      <c r="J33" s="23">
        <v>3</v>
      </c>
      <c r="K33" s="23"/>
      <c r="L33" s="23">
        <v>2</v>
      </c>
      <c r="M33" s="24">
        <v>4</v>
      </c>
      <c r="N33" s="27"/>
      <c r="O33" s="26"/>
      <c r="P33" s="27">
        <f t="shared" si="0"/>
        <v>10</v>
      </c>
    </row>
    <row r="34" spans="1:16" x14ac:dyDescent="0.3">
      <c r="A34" s="9">
        <v>78895</v>
      </c>
      <c r="B34" s="19" t="s">
        <v>412</v>
      </c>
      <c r="C34" s="20" t="s">
        <v>135</v>
      </c>
      <c r="D34" s="86" t="str">
        <f>IF(ISBLANK($A34),"",INDEX(kluci!$A$1:$F$300,MATCH($A34,kluci!$A$1:$A$300,0),2))</f>
        <v>Vykoukal Tomáš</v>
      </c>
      <c r="E34" s="87">
        <f>IF(ISBLANK($A34),"",INDEX(kluci!$A$1:$F$300,MATCH($A34,kluci!$A$1:$A$300,0),3))</f>
        <v>2006</v>
      </c>
      <c r="F34" s="87" t="str">
        <f>IF(ISBLANK($A34),"",INDEX(kluci!$A$1:$F$300,MATCH($A34,kluci!$A$1:$A$300,0),4))</f>
        <v>U17</v>
      </c>
      <c r="G34" s="86" t="str">
        <f>IF(ISBLANK($A34),"",INDEX(kluci!$A$1:$F$300,MATCH($A34,kluci!$A$1:$A$300,0),5))</f>
        <v>Pardubice Tesla</v>
      </c>
      <c r="H34" s="84" t="str">
        <f>IF(ISBLANK($A34),"",INDEX(kluci!$A$1:$F$300,MATCH($A34,kluci!$A$1:$A$300,0),6))</f>
        <v>PA</v>
      </c>
      <c r="I34" s="22">
        <v>8</v>
      </c>
      <c r="J34" s="23">
        <v>1</v>
      </c>
      <c r="K34" s="23"/>
      <c r="L34" s="23"/>
      <c r="M34" s="24"/>
      <c r="N34" s="27"/>
      <c r="O34" s="26"/>
      <c r="P34" s="27">
        <f t="shared" si="0"/>
        <v>9</v>
      </c>
    </row>
    <row r="35" spans="1:16" x14ac:dyDescent="0.3">
      <c r="A35" s="9">
        <v>77234</v>
      </c>
      <c r="B35" s="19" t="s">
        <v>442</v>
      </c>
      <c r="C35" s="20" t="s">
        <v>428</v>
      </c>
      <c r="D35" s="86" t="str">
        <f>IF(ISBLANK($A35),"",INDEX(kluci!$A$1:$F$300,MATCH($A35,kluci!$A$1:$A$300,0),2))</f>
        <v>Kubíček Tomáš</v>
      </c>
      <c r="E35" s="87">
        <f>IF(ISBLANK($A35),"",INDEX(kluci!$A$1:$F$300,MATCH($A35,kluci!$A$1:$A$300,0),3))</f>
        <v>2008</v>
      </c>
      <c r="F35" s="87" t="str">
        <f>IF(ISBLANK($A35),"",INDEX(kluci!$A$1:$F$300,MATCH($A35,kluci!$A$1:$A$300,0),4))</f>
        <v>U15</v>
      </c>
      <c r="G35" s="86" t="str">
        <f>IF(ISBLANK($A35),"",INDEX(kluci!$A$1:$F$300,MATCH($A35,kluci!$A$1:$A$300,0),5))</f>
        <v>Ústí nad Orlicí TTC</v>
      </c>
      <c r="H35" s="84" t="str">
        <f>IF(ISBLANK($A35),"",INDEX(kluci!$A$1:$F$300,MATCH($A35,kluci!$A$1:$A$300,0),6))</f>
        <v>PA</v>
      </c>
      <c r="I35" s="22"/>
      <c r="J35" s="23">
        <v>0</v>
      </c>
      <c r="K35" s="23"/>
      <c r="L35" s="23">
        <v>8</v>
      </c>
      <c r="M35" s="24"/>
      <c r="N35" s="27"/>
      <c r="O35" s="26"/>
      <c r="P35" s="27">
        <f t="shared" si="0"/>
        <v>8</v>
      </c>
    </row>
    <row r="36" spans="1:16" x14ac:dyDescent="0.3">
      <c r="A36" s="9">
        <v>70262</v>
      </c>
      <c r="B36" s="19" t="s">
        <v>442</v>
      </c>
      <c r="C36" s="20" t="s">
        <v>428</v>
      </c>
      <c r="D36" s="86" t="str">
        <f>IF(ISBLANK($A36),"",INDEX(kluci!$A$1:$F$300,MATCH($A36,kluci!$A$1:$A$300,0),2))</f>
        <v>Balcar Vojtěch</v>
      </c>
      <c r="E36" s="87">
        <f>IF(ISBLANK($A36),"",INDEX(kluci!$A$1:$F$300,MATCH($A36,kluci!$A$1:$A$300,0),3))</f>
        <v>2008</v>
      </c>
      <c r="F36" s="87" t="str">
        <f>IF(ISBLANK($A36),"",INDEX(kluci!$A$1:$F$300,MATCH($A36,kluci!$A$1:$A$300,0),4))</f>
        <v>U15</v>
      </c>
      <c r="G36" s="86" t="str">
        <f>IF(ISBLANK($A36),"",INDEX(kluci!$A$1:$F$300,MATCH($A36,kluci!$A$1:$A$300,0),5))</f>
        <v>Stěžery Sokol</v>
      </c>
      <c r="H36" s="84" t="str">
        <f>IF(ISBLANK($A36),"",INDEX(kluci!$A$1:$F$300,MATCH($A36,kluci!$A$1:$A$300,0),6))</f>
        <v>HK</v>
      </c>
      <c r="I36" s="22"/>
      <c r="J36" s="23"/>
      <c r="K36" s="23">
        <v>4</v>
      </c>
      <c r="L36" s="23"/>
      <c r="M36" s="24">
        <v>4</v>
      </c>
      <c r="N36" s="27">
        <v>0</v>
      </c>
      <c r="O36" s="26"/>
      <c r="P36" s="27">
        <f t="shared" si="0"/>
        <v>8</v>
      </c>
    </row>
    <row r="37" spans="1:16" x14ac:dyDescent="0.3">
      <c r="A37" s="9">
        <v>70263</v>
      </c>
      <c r="B37" s="19" t="s">
        <v>434</v>
      </c>
      <c r="C37" s="20" t="s">
        <v>412</v>
      </c>
      <c r="D37" s="86" t="str">
        <f>IF(ISBLANK($A37),"",INDEX(kluci!$A$1:$F$300,MATCH($A37,kluci!$A$1:$A$300,0),2))</f>
        <v>Suchánek Filip</v>
      </c>
      <c r="E37" s="87">
        <f>IF(ISBLANK($A37),"",INDEX(kluci!$A$1:$F$300,MATCH($A37,kluci!$A$1:$A$300,0),3))</f>
        <v>2006</v>
      </c>
      <c r="F37" s="87" t="str">
        <f>IF(ISBLANK($A37),"",INDEX(kluci!$A$1:$F$300,MATCH($A37,kluci!$A$1:$A$300,0),4))</f>
        <v>U17</v>
      </c>
      <c r="G37" s="86" t="str">
        <f>IF(ISBLANK($A37),"",INDEX(kluci!$A$1:$F$300,MATCH($A37,kluci!$A$1:$A$300,0),5))</f>
        <v>Stěžery Sokol</v>
      </c>
      <c r="H37" s="84" t="str">
        <f>IF(ISBLANK($A37),"",INDEX(kluci!$A$1:$F$300,MATCH($A37,kluci!$A$1:$A$300,0),6))</f>
        <v>HK</v>
      </c>
      <c r="I37" s="22">
        <v>4</v>
      </c>
      <c r="J37" s="23">
        <v>1</v>
      </c>
      <c r="K37" s="23"/>
      <c r="L37" s="23"/>
      <c r="M37" s="24">
        <v>0</v>
      </c>
      <c r="N37" s="27"/>
      <c r="O37" s="26"/>
      <c r="P37" s="27">
        <f t="shared" ref="P37:P68" si="1">SUM(I37:N37)-O37</f>
        <v>5</v>
      </c>
    </row>
    <row r="38" spans="1:16" x14ac:dyDescent="0.3">
      <c r="A38" s="9">
        <v>81772</v>
      </c>
      <c r="B38" s="19" t="s">
        <v>434</v>
      </c>
      <c r="C38" s="20" t="s">
        <v>468</v>
      </c>
      <c r="D38" s="86" t="str">
        <f>IF(ISBLANK($A38),"",INDEX(kluci!$A$1:$F$300,MATCH($A38,kluci!$A$1:$A$300,0),2))</f>
        <v>Chaloupek Jakub</v>
      </c>
      <c r="E38" s="87">
        <f>IF(ISBLANK($A38),"",INDEX(kluci!$A$1:$F$300,MATCH($A38,kluci!$A$1:$A$300,0),3))</f>
        <v>2007</v>
      </c>
      <c r="F38" s="87" t="str">
        <f>IF(ISBLANK($A38),"",INDEX(kluci!$A$1:$F$300,MATCH($A38,kluci!$A$1:$A$300,0),4))</f>
        <v>U15</v>
      </c>
      <c r="G38" s="86" t="str">
        <f>IF(ISBLANK($A38),"",INDEX(kluci!$A$1:$F$300,MATCH($A38,kluci!$A$1:$A$300,0),5))</f>
        <v>Kostelec nad Orlicí</v>
      </c>
      <c r="H38" s="84" t="str">
        <f>IF(ISBLANK($A38),"",INDEX(kluci!$A$1:$F$300,MATCH($A38,kluci!$A$1:$A$300,0),6))</f>
        <v>HK</v>
      </c>
      <c r="I38" s="22"/>
      <c r="J38" s="23"/>
      <c r="K38" s="23"/>
      <c r="L38" s="23">
        <v>1</v>
      </c>
      <c r="M38" s="24"/>
      <c r="N38" s="27">
        <v>4</v>
      </c>
      <c r="O38" s="26"/>
      <c r="P38" s="27">
        <f t="shared" si="1"/>
        <v>5</v>
      </c>
    </row>
    <row r="39" spans="1:16" x14ac:dyDescent="0.3">
      <c r="A39" s="9">
        <v>75964</v>
      </c>
      <c r="B39" s="19" t="s">
        <v>513</v>
      </c>
      <c r="C39" s="20" t="s">
        <v>468</v>
      </c>
      <c r="D39" s="86" t="str">
        <f>IF(ISBLANK($A39),"",INDEX(kluci!$A$1:$F$300,MATCH($A39,kluci!$A$1:$A$300,0),2))</f>
        <v>Rubek Jakub</v>
      </c>
      <c r="E39" s="87">
        <f>IF(ISBLANK($A39),"",INDEX(kluci!$A$1:$F$300,MATCH($A39,kluci!$A$1:$A$300,0),3))</f>
        <v>2008</v>
      </c>
      <c r="F39" s="87" t="str">
        <f>IF(ISBLANK($A39),"",INDEX(kluci!$A$1:$F$300,MATCH($A39,kluci!$A$1:$A$300,0),4))</f>
        <v>U15</v>
      </c>
      <c r="G39" s="86" t="str">
        <f>IF(ISBLANK($A39),"",INDEX(kluci!$A$1:$F$300,MATCH($A39,kluci!$A$1:$A$300,0),5))</f>
        <v>Chrudim Sokol</v>
      </c>
      <c r="H39" s="84" t="str">
        <f>IF(ISBLANK($A39),"",INDEX(kluci!$A$1:$F$300,MATCH($A39,kluci!$A$1:$A$300,0),6))</f>
        <v>PA</v>
      </c>
      <c r="I39" s="22"/>
      <c r="J39" s="23"/>
      <c r="K39" s="23">
        <v>1</v>
      </c>
      <c r="L39" s="23"/>
      <c r="M39" s="24">
        <v>0</v>
      </c>
      <c r="N39" s="27">
        <v>3</v>
      </c>
      <c r="O39" s="26"/>
      <c r="P39" s="27">
        <f t="shared" si="1"/>
        <v>4</v>
      </c>
    </row>
    <row r="40" spans="1:16" x14ac:dyDescent="0.3">
      <c r="A40" s="9">
        <v>77722</v>
      </c>
      <c r="B40" s="19" t="s">
        <v>399</v>
      </c>
      <c r="C40" s="20" t="s">
        <v>468</v>
      </c>
      <c r="D40" s="86" t="str">
        <f>IF(ISBLANK($A40),"",INDEX(kluci!$A$1:$F$300,MATCH($A40,kluci!$A$1:$A$300,0),2))</f>
        <v>Svátek Martin</v>
      </c>
      <c r="E40" s="87">
        <f>IF(ISBLANK($A40),"",INDEX(kluci!$A$1:$F$300,MATCH($A40,kluci!$A$1:$A$300,0),3))</f>
        <v>2008</v>
      </c>
      <c r="F40" s="87" t="str">
        <f>IF(ISBLANK($A40),"",INDEX(kluci!$A$1:$F$300,MATCH($A40,kluci!$A$1:$A$300,0),4))</f>
        <v>U15</v>
      </c>
      <c r="G40" s="86" t="str">
        <f>IF(ISBLANK($A40),"",INDEX(kluci!$A$1:$F$300,MATCH($A40,kluci!$A$1:$A$300,0),5))</f>
        <v>Kostelec nad Orlicí</v>
      </c>
      <c r="H40" s="84" t="str">
        <f>IF(ISBLANK($A40),"",INDEX(kluci!$A$1:$F$300,MATCH($A40,kluci!$A$1:$A$300,0),6))</f>
        <v>HK</v>
      </c>
      <c r="I40" s="22">
        <v>0</v>
      </c>
      <c r="J40" s="23">
        <v>0</v>
      </c>
      <c r="K40" s="23">
        <v>1</v>
      </c>
      <c r="L40" s="23">
        <v>0</v>
      </c>
      <c r="M40" s="24"/>
      <c r="N40" s="27">
        <v>2</v>
      </c>
      <c r="O40" s="26">
        <v>0</v>
      </c>
      <c r="P40" s="27">
        <f t="shared" si="1"/>
        <v>3</v>
      </c>
    </row>
    <row r="41" spans="1:16" x14ac:dyDescent="0.3">
      <c r="A41" s="9">
        <v>70265</v>
      </c>
      <c r="B41" s="19" t="s">
        <v>519</v>
      </c>
      <c r="C41" s="20" t="s">
        <v>467</v>
      </c>
      <c r="D41" s="86" t="str">
        <f>IF(ISBLANK($A41),"",INDEX(kluci!$A$1:$F$300,MATCH($A41,kluci!$A$1:$A$300,0),2))</f>
        <v>Veldon John</v>
      </c>
      <c r="E41" s="87">
        <f>IF(ISBLANK($A41),"",INDEX(kluci!$A$1:$F$300,MATCH($A41,kluci!$A$1:$A$300,0),3))</f>
        <v>2008</v>
      </c>
      <c r="F41" s="87" t="str">
        <f>IF(ISBLANK($A41),"",INDEX(kluci!$A$1:$F$300,MATCH($A41,kluci!$A$1:$A$300,0),4))</f>
        <v>U15</v>
      </c>
      <c r="G41" s="86" t="str">
        <f>IF(ISBLANK($A41),"",INDEX(kluci!$A$1:$F$300,MATCH($A41,kluci!$A$1:$A$300,0),5))</f>
        <v>Stěžery Sokol</v>
      </c>
      <c r="H41" s="84" t="str">
        <f>IF(ISBLANK($A41),"",INDEX(kluci!$A$1:$F$300,MATCH($A41,kluci!$A$1:$A$300,0),6))</f>
        <v>HK</v>
      </c>
      <c r="I41" s="22">
        <v>2</v>
      </c>
      <c r="J41" s="23"/>
      <c r="K41" s="23"/>
      <c r="L41" s="23"/>
      <c r="M41" s="24"/>
      <c r="N41" s="27"/>
      <c r="O41" s="26"/>
      <c r="P41" s="27">
        <f t="shared" si="1"/>
        <v>2</v>
      </c>
    </row>
    <row r="42" spans="1:16" x14ac:dyDescent="0.3">
      <c r="A42" s="9">
        <v>74163</v>
      </c>
      <c r="B42" s="19" t="s">
        <v>519</v>
      </c>
      <c r="C42" s="20" t="s">
        <v>467</v>
      </c>
      <c r="D42" s="86" t="str">
        <f>IF(ISBLANK($A42),"",INDEX(kluci!$A$1:$F$300,MATCH($A42,kluci!$A$1:$A$300,0),2))</f>
        <v>Procházka Jiří</v>
      </c>
      <c r="E42" s="87">
        <f>IF(ISBLANK($A42),"",INDEX(kluci!$A$1:$F$300,MATCH($A42,kluci!$A$1:$A$300,0),3))</f>
        <v>2006</v>
      </c>
      <c r="F42" s="87" t="str">
        <f>IF(ISBLANK($A42),"",INDEX(kluci!$A$1:$F$300,MATCH($A42,kluci!$A$1:$A$300,0),4))</f>
        <v>U17</v>
      </c>
      <c r="G42" s="86" t="str">
        <f>IF(ISBLANK($A42),"",INDEX(kluci!$A$1:$F$300,MATCH($A42,kluci!$A$1:$A$300,0),5))</f>
        <v>TJ Jiskra Nový Bydžov</v>
      </c>
      <c r="H42" s="84" t="str">
        <f>IF(ISBLANK($A42),"",INDEX(kluci!$A$1:$F$300,MATCH($A42,kluci!$A$1:$A$300,0),6))</f>
        <v>HK</v>
      </c>
      <c r="I42" s="22">
        <v>2</v>
      </c>
      <c r="J42" s="23"/>
      <c r="K42" s="23"/>
      <c r="L42" s="23">
        <v>0</v>
      </c>
      <c r="M42" s="24"/>
      <c r="N42" s="27"/>
      <c r="O42" s="26"/>
      <c r="P42" s="27">
        <f t="shared" si="1"/>
        <v>2</v>
      </c>
    </row>
    <row r="43" spans="1:16" x14ac:dyDescent="0.3">
      <c r="A43" s="9">
        <v>77233</v>
      </c>
      <c r="B43" s="19" t="s">
        <v>519</v>
      </c>
      <c r="C43" s="20" t="s">
        <v>467</v>
      </c>
      <c r="D43" s="86" t="str">
        <f>IF(ISBLANK($A43),"",INDEX(kluci!$A$1:$F$300,MATCH($A43,kluci!$A$1:$A$300,0),2))</f>
        <v>Kulda David</v>
      </c>
      <c r="E43" s="87">
        <f>IF(ISBLANK($A43),"",INDEX(kluci!$A$1:$F$300,MATCH($A43,kluci!$A$1:$A$300,0),3))</f>
        <v>2006</v>
      </c>
      <c r="F43" s="87" t="str">
        <f>IF(ISBLANK($A43),"",INDEX(kluci!$A$1:$F$300,MATCH($A43,kluci!$A$1:$A$300,0),4))</f>
        <v>U17</v>
      </c>
      <c r="G43" s="86" t="str">
        <f>IF(ISBLANK($A43),"",INDEX(kluci!$A$1:$F$300,MATCH($A43,kluci!$A$1:$A$300,0),5))</f>
        <v>Holice Jiskra</v>
      </c>
      <c r="H43" s="84" t="str">
        <f>IF(ISBLANK($A43),"",INDEX(kluci!$A$1:$F$300,MATCH($A43,kluci!$A$1:$A$300,0),6))</f>
        <v>PA</v>
      </c>
      <c r="I43" s="22">
        <v>1</v>
      </c>
      <c r="J43" s="23">
        <v>1</v>
      </c>
      <c r="K43" s="23"/>
      <c r="L43" s="23"/>
      <c r="M43" s="24"/>
      <c r="N43" s="27"/>
      <c r="O43" s="26"/>
      <c r="P43" s="27">
        <f t="shared" si="1"/>
        <v>2</v>
      </c>
    </row>
    <row r="44" spans="1:16" x14ac:dyDescent="0.3">
      <c r="A44" s="9">
        <v>74125</v>
      </c>
      <c r="B44" s="19" t="s">
        <v>519</v>
      </c>
      <c r="C44" s="20" t="s">
        <v>467</v>
      </c>
      <c r="D44" s="86" t="str">
        <f>IF(ISBLANK($A44),"",INDEX(kluci!$A$1:$F$300,MATCH($A44,kluci!$A$1:$A$300,0),2))</f>
        <v>Šembera Dalibor</v>
      </c>
      <c r="E44" s="87">
        <f>IF(ISBLANK($A44),"",INDEX(kluci!$A$1:$F$300,MATCH($A44,kluci!$A$1:$A$300,0),3))</f>
        <v>2006</v>
      </c>
      <c r="F44" s="87" t="str">
        <f>IF(ISBLANK($A44),"",INDEX(kluci!$A$1:$F$300,MATCH($A44,kluci!$A$1:$A$300,0),4))</f>
        <v>U17</v>
      </c>
      <c r="G44" s="86" t="str">
        <f>IF(ISBLANK($A44),"",INDEX(kluci!$A$1:$F$300,MATCH($A44,kluci!$A$1:$A$300,0),5))</f>
        <v>Vamberk Baník</v>
      </c>
      <c r="H44" s="84" t="str">
        <f>IF(ISBLANK($A44),"",INDEX(kluci!$A$1:$F$300,MATCH($A44,kluci!$A$1:$A$300,0),6))</f>
        <v>HK</v>
      </c>
      <c r="I44" s="22"/>
      <c r="J44" s="23"/>
      <c r="K44" s="23"/>
      <c r="L44" s="23">
        <v>2</v>
      </c>
      <c r="M44" s="24"/>
      <c r="N44" s="27"/>
      <c r="O44" s="26"/>
      <c r="P44" s="27">
        <f t="shared" si="1"/>
        <v>2</v>
      </c>
    </row>
    <row r="45" spans="1:16" x14ac:dyDescent="0.3">
      <c r="A45" s="9">
        <v>74365</v>
      </c>
      <c r="B45" s="19" t="s">
        <v>519</v>
      </c>
      <c r="C45" s="20" t="s">
        <v>467</v>
      </c>
      <c r="D45" s="86" t="str">
        <f>IF(ISBLANK($A45),"",INDEX(kluci!$A$1:$F$300,MATCH($A45,kluci!$A$1:$A$300,0),2))</f>
        <v>Nápravník Ondřej</v>
      </c>
      <c r="E45" s="87">
        <f>IF(ISBLANK($A45),"",INDEX(kluci!$A$1:$F$300,MATCH($A45,kluci!$A$1:$A$300,0),3))</f>
        <v>2010</v>
      </c>
      <c r="F45" s="87" t="str">
        <f>IF(ISBLANK($A45),"",INDEX(kluci!$A$1:$F$300,MATCH($A45,kluci!$A$1:$A$300,0),4))</f>
        <v>U13</v>
      </c>
      <c r="G45" s="86" t="str">
        <f>IF(ISBLANK($A45),"",INDEX(kluci!$A$1:$F$300,MATCH($A45,kluci!$A$1:$A$300,0),5))</f>
        <v xml:space="preserve">Josefov Sokol </v>
      </c>
      <c r="H45" s="84" t="str">
        <f>IF(ISBLANK($A45),"",INDEX(kluci!$A$1:$F$300,MATCH($A45,kluci!$A$1:$A$300,0),6))</f>
        <v>HK</v>
      </c>
      <c r="I45" s="22"/>
      <c r="J45" s="23"/>
      <c r="K45" s="23"/>
      <c r="L45" s="23"/>
      <c r="M45" s="24">
        <v>2</v>
      </c>
      <c r="N45" s="27"/>
      <c r="O45" s="26"/>
      <c r="P45" s="27">
        <f t="shared" si="1"/>
        <v>2</v>
      </c>
    </row>
    <row r="46" spans="1:16" x14ac:dyDescent="0.3">
      <c r="A46" s="9">
        <v>72797</v>
      </c>
      <c r="B46" s="19" t="s">
        <v>519</v>
      </c>
      <c r="C46" s="20" t="s">
        <v>467</v>
      </c>
      <c r="D46" s="86" t="str">
        <f>IF(ISBLANK($A46),"",INDEX(kluci!$A$1:$F$300,MATCH($A46,kluci!$A$1:$A$300,0),2))</f>
        <v>Rulík Jiří</v>
      </c>
      <c r="E46" s="87">
        <f>IF(ISBLANK($A46),"",INDEX(kluci!$A$1:$F$300,MATCH($A46,kluci!$A$1:$A$300,0),3))</f>
        <v>2008</v>
      </c>
      <c r="F46" s="87" t="str">
        <f>IF(ISBLANK($A46),"",INDEX(kluci!$A$1:$F$300,MATCH($A46,kluci!$A$1:$A$300,0),4))</f>
        <v>U15</v>
      </c>
      <c r="G46" s="86" t="str">
        <f>IF(ISBLANK($A46),"",INDEX(kluci!$A$1:$F$300,MATCH($A46,kluci!$A$1:$A$300,0),5))</f>
        <v>Heřmanův Městec</v>
      </c>
      <c r="H46" s="84" t="str">
        <f>IF(ISBLANK($A46),"",INDEX(kluci!$A$1:$F$300,MATCH($A46,kluci!$A$1:$A$300,0),6))</f>
        <v>PA</v>
      </c>
      <c r="I46" s="22"/>
      <c r="J46" s="23"/>
      <c r="K46" s="23"/>
      <c r="L46" s="23"/>
      <c r="M46" s="24">
        <v>2</v>
      </c>
      <c r="N46" s="27"/>
      <c r="O46" s="26"/>
      <c r="P46" s="27">
        <f t="shared" si="1"/>
        <v>2</v>
      </c>
    </row>
    <row r="47" spans="1:16" x14ac:dyDescent="0.3">
      <c r="A47" s="9">
        <v>78198</v>
      </c>
      <c r="B47" s="19" t="s">
        <v>519</v>
      </c>
      <c r="C47" s="20"/>
      <c r="D47" s="86" t="str">
        <f>IF(ISBLANK($A47),"",INDEX(kluci!$A$1:$F$300,MATCH($A47,kluci!$A$1:$A$300,0),2))</f>
        <v>Novák Hynek</v>
      </c>
      <c r="E47" s="87">
        <f>IF(ISBLANK($A47),"",INDEX(kluci!$A$1:$F$300,MATCH($A47,kluci!$A$1:$A$300,0),3))</f>
        <v>2009</v>
      </c>
      <c r="F47" s="87" t="str">
        <f>IF(ISBLANK($A47),"",INDEX(kluci!$A$1:$F$300,MATCH($A47,kluci!$A$1:$A$300,0),4))</f>
        <v>U13</v>
      </c>
      <c r="G47" s="86" t="str">
        <f>IF(ISBLANK($A47),"",INDEX(kluci!$A$1:$F$300,MATCH($A47,kluci!$A$1:$A$300,0),5))</f>
        <v>TJ Sokol PP H. Králové 2</v>
      </c>
      <c r="H47" s="84" t="str">
        <f>IF(ISBLANK($A47),"",INDEX(kluci!$A$1:$F$300,MATCH($A47,kluci!$A$1:$A$300,0),6))</f>
        <v>HK</v>
      </c>
      <c r="I47" s="22"/>
      <c r="J47" s="23"/>
      <c r="K47" s="23"/>
      <c r="L47" s="23"/>
      <c r="M47" s="24"/>
      <c r="N47" s="27">
        <v>2</v>
      </c>
      <c r="O47" s="26"/>
      <c r="P47" s="27">
        <f t="shared" si="1"/>
        <v>2</v>
      </c>
    </row>
    <row r="48" spans="1:16" x14ac:dyDescent="0.3">
      <c r="A48" s="9">
        <v>70782</v>
      </c>
      <c r="B48" s="19" t="s">
        <v>519</v>
      </c>
      <c r="C48" s="20"/>
      <c r="D48" s="86" t="str">
        <f>IF(ISBLANK($A48),"",INDEX(kluci!$A$1:$F$300,MATCH($A48,kluci!$A$1:$A$300,0),2))</f>
        <v>Krčmář Tomáš</v>
      </c>
      <c r="E48" s="87">
        <f>IF(ISBLANK($A48),"",INDEX(kluci!$A$1:$F$300,MATCH($A48,kluci!$A$1:$A$300,0),3))</f>
        <v>2008</v>
      </c>
      <c r="F48" s="87" t="str">
        <f>IF(ISBLANK($A48),"",INDEX(kluci!$A$1:$F$300,MATCH($A48,kluci!$A$1:$A$300,0),4))</f>
        <v>U15</v>
      </c>
      <c r="G48" s="86" t="str">
        <f>IF(ISBLANK($A48),"",INDEX(kluci!$A$1:$F$300,MATCH($A48,kluci!$A$1:$A$300,0),5))</f>
        <v>Kostelec nad Orlicí</v>
      </c>
      <c r="H48" s="84" t="str">
        <f>IF(ISBLANK($A48),"",INDEX(kluci!$A$1:$F$300,MATCH($A48,kluci!$A$1:$A$300,0),6))</f>
        <v>HK</v>
      </c>
      <c r="I48" s="22"/>
      <c r="J48" s="23"/>
      <c r="K48" s="23"/>
      <c r="L48" s="23"/>
      <c r="M48" s="24"/>
      <c r="N48" s="27">
        <v>2</v>
      </c>
      <c r="O48" s="26"/>
      <c r="P48" s="27">
        <f t="shared" si="1"/>
        <v>2</v>
      </c>
    </row>
    <row r="49" spans="1:16" x14ac:dyDescent="0.3">
      <c r="A49" s="9">
        <v>64150</v>
      </c>
      <c r="B49" s="19" t="s">
        <v>520</v>
      </c>
      <c r="C49" s="20" t="s">
        <v>468</v>
      </c>
      <c r="D49" s="86" t="str">
        <f>IF(ISBLANK($A49),"",INDEX(kluci!$A$1:$F$300,MATCH($A49,kluci!$A$1:$A$300,0),2))</f>
        <v>Hendrych Lukáš</v>
      </c>
      <c r="E49" s="87">
        <f>IF(ISBLANK($A49),"",INDEX(kluci!$A$1:$F$300,MATCH($A49,kluci!$A$1:$A$300,0),3))</f>
        <v>2009</v>
      </c>
      <c r="F49" s="87" t="str">
        <f>IF(ISBLANK($A49),"",INDEX(kluci!$A$1:$F$300,MATCH($A49,kluci!$A$1:$A$300,0),4))</f>
        <v>U13</v>
      </c>
      <c r="G49" s="86" t="str">
        <f>IF(ISBLANK($A49),"",INDEX(kluci!$A$1:$F$300,MATCH($A49,kluci!$A$1:$A$300,0),5))</f>
        <v>Holice Jiskra</v>
      </c>
      <c r="H49" s="84" t="str">
        <f>IF(ISBLANK($A49),"",INDEX(kluci!$A$1:$F$300,MATCH($A49,kluci!$A$1:$A$300,0),6))</f>
        <v>PA</v>
      </c>
      <c r="I49" s="22">
        <v>1</v>
      </c>
      <c r="J49" s="23">
        <v>0</v>
      </c>
      <c r="K49" s="23"/>
      <c r="L49" s="23"/>
      <c r="M49" s="24"/>
      <c r="N49" s="27"/>
      <c r="O49" s="26"/>
      <c r="P49" s="27">
        <f t="shared" si="1"/>
        <v>1</v>
      </c>
    </row>
    <row r="50" spans="1:16" x14ac:dyDescent="0.3">
      <c r="A50" s="9">
        <v>79134</v>
      </c>
      <c r="B50" s="19" t="s">
        <v>520</v>
      </c>
      <c r="C50" s="20" t="s">
        <v>468</v>
      </c>
      <c r="D50" s="86" t="str">
        <f>IF(ISBLANK($A50),"",INDEX(kluci!$A$1:$F$300,MATCH($A50,kluci!$A$1:$A$300,0),2))</f>
        <v>Klouček Jan</v>
      </c>
      <c r="E50" s="87">
        <f>IF(ISBLANK($A50),"",INDEX(kluci!$A$1:$F$300,MATCH($A50,kluci!$A$1:$A$300,0),3))</f>
        <v>2005</v>
      </c>
      <c r="F50" s="87" t="str">
        <f>IF(ISBLANK($A50),"",INDEX(kluci!$A$1:$F$300,MATCH($A50,kluci!$A$1:$A$300,0),4))</f>
        <v>U17</v>
      </c>
      <c r="G50" s="86" t="str">
        <f>IF(ISBLANK($A50),"",INDEX(kluci!$A$1:$F$300,MATCH($A50,kluci!$A$1:$A$300,0),5))</f>
        <v>Holice Jiskra</v>
      </c>
      <c r="H50" s="84" t="str">
        <f>IF(ISBLANK($A50),"",INDEX(kluci!$A$1:$F$300,MATCH($A50,kluci!$A$1:$A$300,0),6))</f>
        <v>PA</v>
      </c>
      <c r="I50" s="22">
        <v>1</v>
      </c>
      <c r="J50" s="23"/>
      <c r="K50" s="23"/>
      <c r="L50" s="23"/>
      <c r="M50" s="24"/>
      <c r="N50" s="27"/>
      <c r="O50" s="26"/>
      <c r="P50" s="27">
        <f t="shared" si="1"/>
        <v>1</v>
      </c>
    </row>
    <row r="51" spans="1:16" x14ac:dyDescent="0.3">
      <c r="A51" s="9">
        <v>73680</v>
      </c>
      <c r="B51" s="19" t="s">
        <v>520</v>
      </c>
      <c r="C51" s="20" t="s">
        <v>468</v>
      </c>
      <c r="D51" s="86" t="str">
        <f>IF(ISBLANK($A51),"",INDEX(kluci!$A$1:$F$300,MATCH($A51,kluci!$A$1:$A$300,0),2))</f>
        <v>Novotný Michal</v>
      </c>
      <c r="E51" s="87">
        <f>IF(ISBLANK($A51),"",INDEX(kluci!$A$1:$F$300,MATCH($A51,kluci!$A$1:$A$300,0),3))</f>
        <v>2005</v>
      </c>
      <c r="F51" s="87" t="str">
        <f>IF(ISBLANK($A51),"",INDEX(kluci!$A$1:$F$300,MATCH($A51,kluci!$A$1:$A$300,0),4))</f>
        <v>U17</v>
      </c>
      <c r="G51" s="86" t="str">
        <f>IF(ISBLANK($A51),"",INDEX(kluci!$A$1:$F$300,MATCH($A51,kluci!$A$1:$A$300,0),5))</f>
        <v>Josefov Sokol</v>
      </c>
      <c r="H51" s="84" t="str">
        <f>IF(ISBLANK($A51),"",INDEX(kluci!$A$1:$F$300,MATCH($A51,kluci!$A$1:$A$300,0),6))</f>
        <v>HK</v>
      </c>
      <c r="I51" s="22"/>
      <c r="J51" s="23">
        <v>1</v>
      </c>
      <c r="K51" s="23"/>
      <c r="L51" s="23"/>
      <c r="M51" s="24"/>
      <c r="N51" s="27"/>
      <c r="O51" s="26"/>
      <c r="P51" s="27">
        <f t="shared" si="1"/>
        <v>1</v>
      </c>
    </row>
    <row r="52" spans="1:16" x14ac:dyDescent="0.3">
      <c r="A52" s="9">
        <v>78247</v>
      </c>
      <c r="B52" s="19" t="s">
        <v>520</v>
      </c>
      <c r="C52" s="20" t="s">
        <v>468</v>
      </c>
      <c r="D52" s="86" t="str">
        <f>IF(ISBLANK($A52),"",INDEX(kluci!$A$1:$F$300,MATCH($A52,kluci!$A$1:$A$300,0),2))</f>
        <v>Macháček Denis</v>
      </c>
      <c r="E52" s="87">
        <f>IF(ISBLANK($A52),"",INDEX(kluci!$A$1:$F$300,MATCH($A52,kluci!$A$1:$A$300,0),3))</f>
        <v>2010</v>
      </c>
      <c r="F52" s="87" t="str">
        <f>IF(ISBLANK($A52),"",INDEX(kluci!$A$1:$F$300,MATCH($A52,kluci!$A$1:$A$300,0),4))</f>
        <v>U13</v>
      </c>
      <c r="G52" s="86" t="str">
        <f>IF(ISBLANK($A52),"",INDEX(kluci!$A$1:$F$300,MATCH($A52,kluci!$A$1:$A$300,0),5))</f>
        <v>Dobré SK</v>
      </c>
      <c r="H52" s="84" t="str">
        <f>IF(ISBLANK($A52),"",INDEX(kluci!$A$1:$F$300,MATCH($A52,kluci!$A$1:$A$300,0),6))</f>
        <v>HK</v>
      </c>
      <c r="I52" s="22"/>
      <c r="J52" s="23"/>
      <c r="K52" s="23"/>
      <c r="L52" s="23">
        <v>0</v>
      </c>
      <c r="M52" s="24">
        <v>1</v>
      </c>
      <c r="N52" s="27">
        <v>0</v>
      </c>
      <c r="O52" s="26"/>
      <c r="P52" s="27">
        <f t="shared" si="1"/>
        <v>1</v>
      </c>
    </row>
    <row r="53" spans="1:16" x14ac:dyDescent="0.3">
      <c r="A53" s="9">
        <v>71094</v>
      </c>
      <c r="B53" s="19" t="s">
        <v>520</v>
      </c>
      <c r="C53" s="20" t="s">
        <v>468</v>
      </c>
      <c r="D53" s="86" t="str">
        <f>IF(ISBLANK($A53),"",INDEX(kluci!$A$1:$F$300,MATCH($A53,kluci!$A$1:$A$300,0),2))</f>
        <v>Gorol Adam</v>
      </c>
      <c r="E53" s="87">
        <f>IF(ISBLANK($A53),"",INDEX(kluci!$A$1:$F$300,MATCH($A53,kluci!$A$1:$A$300,0),3))</f>
        <v>2012</v>
      </c>
      <c r="F53" s="87" t="str">
        <f>IF(ISBLANK($A53),"",INDEX(kluci!$A$1:$F$300,MATCH($A53,kluci!$A$1:$A$300,0),4))</f>
        <v>U11</v>
      </c>
      <c r="G53" s="86" t="str">
        <f>IF(ISBLANK($A53),"",INDEX(kluci!$A$1:$F$300,MATCH($A53,kluci!$A$1:$A$300,0),5))</f>
        <v xml:space="preserve">Josefov Sokol </v>
      </c>
      <c r="H53" s="84" t="str">
        <f>IF(ISBLANK($A53),"",INDEX(kluci!$A$1:$F$300,MATCH($A53,kluci!$A$1:$A$300,0),6))</f>
        <v>HK</v>
      </c>
      <c r="I53" s="22"/>
      <c r="J53" s="23"/>
      <c r="K53" s="23"/>
      <c r="L53" s="23"/>
      <c r="M53" s="24">
        <v>1</v>
      </c>
      <c r="N53" s="27"/>
      <c r="O53" s="26"/>
      <c r="P53" s="27">
        <f t="shared" si="1"/>
        <v>1</v>
      </c>
    </row>
    <row r="54" spans="1:16" x14ac:dyDescent="0.3">
      <c r="A54" s="9">
        <v>66216</v>
      </c>
      <c r="B54" s="19" t="s">
        <v>520</v>
      </c>
      <c r="C54" s="20" t="s">
        <v>468</v>
      </c>
      <c r="D54" s="86" t="str">
        <f>IF(ISBLANK($A54),"",INDEX(kluci!$A$1:$F$300,MATCH($A54,kluci!$A$1:$A$300,0),2))</f>
        <v>Marek Lukáš</v>
      </c>
      <c r="E54" s="87">
        <f>IF(ISBLANK($A54),"",INDEX(kluci!$A$1:$F$300,MATCH($A54,kluci!$A$1:$A$300,0),3))</f>
        <v>2007</v>
      </c>
      <c r="F54" s="87" t="str">
        <f>IF(ISBLANK($A54),"",INDEX(kluci!$A$1:$F$300,MATCH($A54,kluci!$A$1:$A$300,0),4))</f>
        <v>U15</v>
      </c>
      <c r="G54" s="86" t="str">
        <f>IF(ISBLANK($A54),"",INDEX(kluci!$A$1:$F$300,MATCH($A54,kluci!$A$1:$A$300,0),5))</f>
        <v>Lanškroun TJ</v>
      </c>
      <c r="H54" s="84" t="str">
        <f>IF(ISBLANK($A54),"",INDEX(kluci!$A$1:$F$300,MATCH($A54,kluci!$A$1:$A$300,0),6))</f>
        <v>PA</v>
      </c>
      <c r="I54" s="22"/>
      <c r="J54" s="23"/>
      <c r="K54" s="23"/>
      <c r="L54" s="23"/>
      <c r="M54" s="24">
        <v>1</v>
      </c>
      <c r="N54" s="27"/>
      <c r="O54" s="26"/>
      <c r="P54" s="27">
        <f t="shared" si="1"/>
        <v>1</v>
      </c>
    </row>
    <row r="55" spans="1:16" x14ac:dyDescent="0.3">
      <c r="A55" s="9">
        <v>80669</v>
      </c>
      <c r="B55" s="19" t="s">
        <v>521</v>
      </c>
      <c r="C55" s="20" t="s">
        <v>469</v>
      </c>
      <c r="D55" s="86" t="str">
        <f>IF(ISBLANK($A55),"",INDEX(kluci!$A$1:$F$300,MATCH($A55,kluci!$A$1:$A$300,0),2))</f>
        <v>Chejnovský Václav</v>
      </c>
      <c r="E55" s="87">
        <f>IF(ISBLANK($A55),"",INDEX(kluci!$A$1:$F$300,MATCH($A55,kluci!$A$1:$A$300,0),3))</f>
        <v>2008</v>
      </c>
      <c r="F55" s="87" t="str">
        <f>IF(ISBLANK($A55),"",INDEX(kluci!$A$1:$F$300,MATCH($A55,kluci!$A$1:$A$300,0),4))</f>
        <v>U15</v>
      </c>
      <c r="G55" s="86" t="str">
        <f>IF(ISBLANK($A55),"",INDEX(kluci!$A$1:$F$300,MATCH($A55,kluci!$A$1:$A$300,0),5))</f>
        <v>Jaroměř Jiskra</v>
      </c>
      <c r="H55" s="84" t="str">
        <f>IF(ISBLANK($A55),"",INDEX(kluci!$A$1:$F$300,MATCH($A55,kluci!$A$1:$A$300,0),6))</f>
        <v>HK</v>
      </c>
      <c r="I55" s="22"/>
      <c r="J55" s="23"/>
      <c r="K55" s="23">
        <v>0</v>
      </c>
      <c r="L55" s="23"/>
      <c r="M55" s="24"/>
      <c r="N55" s="27"/>
      <c r="O55" s="26"/>
      <c r="P55" s="27">
        <f t="shared" si="1"/>
        <v>0</v>
      </c>
    </row>
    <row r="56" spans="1:16" x14ac:dyDescent="0.3">
      <c r="A56" s="9">
        <v>76293</v>
      </c>
      <c r="B56" s="19" t="s">
        <v>521</v>
      </c>
      <c r="C56" s="20" t="s">
        <v>469</v>
      </c>
      <c r="D56" s="86" t="str">
        <f>IF(ISBLANK($A56),"",INDEX(kluci!$A$1:$F$300,MATCH($A56,kluci!$A$1:$A$300,0),2))</f>
        <v>Jelínek Alexandr</v>
      </c>
      <c r="E56" s="87">
        <f>IF(ISBLANK($A56),"",INDEX(kluci!$A$1:$F$300,MATCH($A56,kluci!$A$1:$A$300,0),3))</f>
        <v>2011</v>
      </c>
      <c r="F56" s="87" t="str">
        <f>IF(ISBLANK($A56),"",INDEX(kluci!$A$1:$F$300,MATCH($A56,kluci!$A$1:$A$300,0),4))</f>
        <v>U11</v>
      </c>
      <c r="G56" s="86" t="str">
        <f>IF(ISBLANK($A56),"",INDEX(kluci!$A$1:$F$300,MATCH($A56,kluci!$A$1:$A$300,0),5))</f>
        <v>Jaroměř Jiskra</v>
      </c>
      <c r="H56" s="84" t="str">
        <f>IF(ISBLANK($A56),"",INDEX(kluci!$A$1:$F$300,MATCH($A56,kluci!$A$1:$A$300,0),6))</f>
        <v>HK</v>
      </c>
      <c r="I56" s="22"/>
      <c r="J56" s="23"/>
      <c r="K56" s="23">
        <v>0</v>
      </c>
      <c r="L56" s="23"/>
      <c r="M56" s="24"/>
      <c r="N56" s="27"/>
      <c r="O56" s="26"/>
      <c r="P56" s="27">
        <f t="shared" si="1"/>
        <v>0</v>
      </c>
    </row>
    <row r="57" spans="1:16" x14ac:dyDescent="0.3">
      <c r="A57" s="9">
        <v>80670</v>
      </c>
      <c r="B57" s="19" t="s">
        <v>521</v>
      </c>
      <c r="C57" s="20" t="s">
        <v>469</v>
      </c>
      <c r="D57" s="86" t="str">
        <f>IF(ISBLANK($A57),"",INDEX(kluci!$A$1:$F$300,MATCH($A57,kluci!$A$1:$A$300,0),2))</f>
        <v>Malý Lukáš</v>
      </c>
      <c r="E57" s="87">
        <f>IF(ISBLANK($A57),"",INDEX(kluci!$A$1:$F$300,MATCH($A57,kluci!$A$1:$A$300,0),3))</f>
        <v>2009</v>
      </c>
      <c r="F57" s="87" t="str">
        <f>IF(ISBLANK($A57),"",INDEX(kluci!$A$1:$F$300,MATCH($A57,kluci!$A$1:$A$300,0),4))</f>
        <v>U13</v>
      </c>
      <c r="G57" s="86" t="str">
        <f>IF(ISBLANK($A57),"",INDEX(kluci!$A$1:$F$300,MATCH($A57,kluci!$A$1:$A$300,0),5))</f>
        <v>Jaroměř Jiskra</v>
      </c>
      <c r="H57" s="84" t="str">
        <f>IF(ISBLANK($A57),"",INDEX(kluci!$A$1:$F$300,MATCH($A57,kluci!$A$1:$A$300,0),6))</f>
        <v>HK</v>
      </c>
      <c r="I57" s="22"/>
      <c r="J57" s="23"/>
      <c r="K57" s="23">
        <v>0</v>
      </c>
      <c r="L57" s="23"/>
      <c r="M57" s="24"/>
      <c r="N57" s="27"/>
      <c r="O57" s="26"/>
      <c r="P57" s="27">
        <f t="shared" si="1"/>
        <v>0</v>
      </c>
    </row>
    <row r="58" spans="1:16" x14ac:dyDescent="0.3">
      <c r="A58" s="9">
        <v>70325</v>
      </c>
      <c r="B58" s="19" t="s">
        <v>521</v>
      </c>
      <c r="C58" s="20" t="s">
        <v>469</v>
      </c>
      <c r="D58" s="86" t="str">
        <f>IF(ISBLANK($A58),"",INDEX(kluci!$A$1:$F$300,MATCH($A58,kluci!$A$1:$A$300,0),2))</f>
        <v>Švadlenka Matěj</v>
      </c>
      <c r="E58" s="87">
        <f>IF(ISBLANK($A58),"",INDEX(kluci!$A$1:$F$300,MATCH($A58,kluci!$A$1:$A$300,0),3))</f>
        <v>2007</v>
      </c>
      <c r="F58" s="87" t="str">
        <f>IF(ISBLANK($A58),"",INDEX(kluci!$A$1:$F$300,MATCH($A58,kluci!$A$1:$A$300,0),4))</f>
        <v>U15</v>
      </c>
      <c r="G58" s="86" t="str">
        <f>IF(ISBLANK($A58),"",INDEX(kluci!$A$1:$F$300,MATCH($A58,kluci!$A$1:$A$300,0),5))</f>
        <v>Chrudim Sokol</v>
      </c>
      <c r="H58" s="84" t="str">
        <f>IF(ISBLANK($A58),"",INDEX(kluci!$A$1:$F$300,MATCH($A58,kluci!$A$1:$A$300,0),6))</f>
        <v>PA</v>
      </c>
      <c r="I58" s="22">
        <v>0</v>
      </c>
      <c r="J58" s="23"/>
      <c r="K58" s="23"/>
      <c r="L58" s="23"/>
      <c r="M58" s="24"/>
      <c r="N58" s="27"/>
      <c r="O58" s="26"/>
      <c r="P58" s="27">
        <f t="shared" si="1"/>
        <v>0</v>
      </c>
    </row>
    <row r="59" spans="1:16" x14ac:dyDescent="0.3">
      <c r="A59" s="9">
        <v>74161</v>
      </c>
      <c r="B59" s="19" t="s">
        <v>521</v>
      </c>
      <c r="C59" s="20" t="s">
        <v>469</v>
      </c>
      <c r="D59" s="86" t="str">
        <f>IF(ISBLANK($A59),"",INDEX(kluci!$A$1:$F$300,MATCH($A59,kluci!$A$1:$A$300,0),2))</f>
        <v>Sixta Jakub</v>
      </c>
      <c r="E59" s="87">
        <f>IF(ISBLANK($A59),"",INDEX(kluci!$A$1:$F$300,MATCH($A59,kluci!$A$1:$A$300,0),3))</f>
        <v>2005</v>
      </c>
      <c r="F59" s="87" t="str">
        <f>IF(ISBLANK($A59),"",INDEX(kluci!$A$1:$F$300,MATCH($A59,kluci!$A$1:$A$300,0),4))</f>
        <v>U17</v>
      </c>
      <c r="G59" s="86" t="str">
        <f>IF(ISBLANK($A59),"",INDEX(kluci!$A$1:$F$300,MATCH($A59,kluci!$A$1:$A$300,0),5))</f>
        <v>TJ Jiskra Nový Bydžov</v>
      </c>
      <c r="H59" s="84" t="str">
        <f>IF(ISBLANK($A59),"",INDEX(kluci!$A$1:$F$300,MATCH($A59,kluci!$A$1:$A$300,0),6))</f>
        <v>HK</v>
      </c>
      <c r="I59" s="22">
        <v>0</v>
      </c>
      <c r="J59" s="23"/>
      <c r="K59" s="23"/>
      <c r="L59" s="23"/>
      <c r="M59" s="24"/>
      <c r="N59" s="27"/>
      <c r="O59" s="26"/>
      <c r="P59" s="27">
        <f t="shared" si="1"/>
        <v>0</v>
      </c>
    </row>
    <row r="60" spans="1:16" x14ac:dyDescent="0.3">
      <c r="A60" s="9">
        <v>79132</v>
      </c>
      <c r="B60" s="19" t="s">
        <v>521</v>
      </c>
      <c r="C60" s="20" t="s">
        <v>469</v>
      </c>
      <c r="D60" s="86" t="str">
        <f>IF(ISBLANK($A60),"",INDEX(kluci!$A$1:$F$300,MATCH($A60,kluci!$A$1:$A$300,0),2))</f>
        <v>Rufr Martin</v>
      </c>
      <c r="E60" s="87">
        <f>IF(ISBLANK($A60),"",INDEX(kluci!$A$1:$F$300,MATCH($A60,kluci!$A$1:$A$300,0),3))</f>
        <v>2007</v>
      </c>
      <c r="F60" s="87" t="str">
        <f>IF(ISBLANK($A60),"",INDEX(kluci!$A$1:$F$300,MATCH($A60,kluci!$A$1:$A$300,0),4))</f>
        <v>U15</v>
      </c>
      <c r="G60" s="86" t="str">
        <f>IF(ISBLANK($A60),"",INDEX(kluci!$A$1:$F$300,MATCH($A60,kluci!$A$1:$A$300,0),5))</f>
        <v>Holice Jiskra</v>
      </c>
      <c r="H60" s="84" t="str">
        <f>IF(ISBLANK($A60),"",INDEX(kluci!$A$1:$F$300,MATCH($A60,kluci!$A$1:$A$300,0),6))</f>
        <v>PA</v>
      </c>
      <c r="I60" s="22">
        <v>0</v>
      </c>
      <c r="J60" s="23"/>
      <c r="K60" s="23"/>
      <c r="L60" s="23"/>
      <c r="M60" s="24"/>
      <c r="N60" s="27"/>
      <c r="O60" s="26"/>
      <c r="P60" s="27">
        <f t="shared" si="1"/>
        <v>0</v>
      </c>
    </row>
    <row r="61" spans="1:16" x14ac:dyDescent="0.3">
      <c r="A61" s="9">
        <v>82044</v>
      </c>
      <c r="B61" s="19" t="s">
        <v>521</v>
      </c>
      <c r="C61" s="20" t="s">
        <v>469</v>
      </c>
      <c r="D61" s="86" t="str">
        <f>IF(ISBLANK($A61),"",INDEX(kluci!$A$1:$F$300,MATCH($A61,kluci!$A$1:$A$300,0),2))</f>
        <v>Medek Jan Václav</v>
      </c>
      <c r="E61" s="87">
        <f>IF(ISBLANK($A61),"",INDEX(kluci!$A$1:$F$300,MATCH($A61,kluci!$A$1:$A$300,0),3))</f>
        <v>2005</v>
      </c>
      <c r="F61" s="87" t="str">
        <f>IF(ISBLANK($A61),"",INDEX(kluci!$A$1:$F$300,MATCH($A61,kluci!$A$1:$A$300,0),4))</f>
        <v>U17</v>
      </c>
      <c r="G61" s="86" t="str">
        <f>IF(ISBLANK($A61),"",INDEX(kluci!$A$1:$F$300,MATCH($A61,kluci!$A$1:$A$300,0),5))</f>
        <v>Chrudim Sokol</v>
      </c>
      <c r="H61" s="84" t="str">
        <f>IF(ISBLANK($A61),"",INDEX(kluci!$A$1:$F$300,MATCH($A61,kluci!$A$1:$A$300,0),6))</f>
        <v>PA</v>
      </c>
      <c r="I61" s="22"/>
      <c r="J61" s="23"/>
      <c r="K61" s="23"/>
      <c r="L61" s="23">
        <v>0</v>
      </c>
      <c r="M61" s="24"/>
      <c r="N61" s="27"/>
      <c r="O61" s="26"/>
      <c r="P61" s="27">
        <f t="shared" si="1"/>
        <v>0</v>
      </c>
    </row>
    <row r="62" spans="1:16" x14ac:dyDescent="0.3">
      <c r="A62" s="9">
        <v>82402</v>
      </c>
      <c r="B62" s="19" t="s">
        <v>521</v>
      </c>
      <c r="C62" s="20" t="s">
        <v>469</v>
      </c>
      <c r="D62" s="86" t="str">
        <f>IF(ISBLANK($A62),"",INDEX(kluci!$A$1:$F$300,MATCH($A62,kluci!$A$1:$A$300,0),2))</f>
        <v>Jedlička Karel</v>
      </c>
      <c r="E62" s="87">
        <f>IF(ISBLANK($A62),"",INDEX(kluci!$A$1:$F$300,MATCH($A62,kluci!$A$1:$A$300,0),3))</f>
        <v>2006</v>
      </c>
      <c r="F62" s="87" t="str">
        <f>IF(ISBLANK($A62),"",INDEX(kluci!$A$1:$F$300,MATCH($A62,kluci!$A$1:$A$300,0),4))</f>
        <v>U17</v>
      </c>
      <c r="G62" s="86" t="str">
        <f>IF(ISBLANK($A62),"",INDEX(kluci!$A$1:$F$300,MATCH($A62,kluci!$A$1:$A$300,0),5))</f>
        <v>Chrudim Sokol</v>
      </c>
      <c r="H62" s="84" t="str">
        <f>IF(ISBLANK($A62),"",INDEX(kluci!$A$1:$F$300,MATCH($A62,kluci!$A$1:$A$300,0),6))</f>
        <v>PA</v>
      </c>
      <c r="I62" s="22"/>
      <c r="J62" s="23"/>
      <c r="K62" s="23"/>
      <c r="L62" s="23"/>
      <c r="M62" s="24">
        <v>0</v>
      </c>
      <c r="N62" s="27">
        <v>0</v>
      </c>
      <c r="O62" s="26"/>
      <c r="P62" s="27">
        <f t="shared" si="1"/>
        <v>0</v>
      </c>
    </row>
    <row r="63" spans="1:16" x14ac:dyDescent="0.3">
      <c r="A63" s="9">
        <v>82403</v>
      </c>
      <c r="B63" s="19" t="s">
        <v>521</v>
      </c>
      <c r="C63" s="20" t="s">
        <v>469</v>
      </c>
      <c r="D63" s="86" t="str">
        <f>IF(ISBLANK($A63),"",INDEX(kluci!$A$1:$F$300,MATCH($A63,kluci!$A$1:$A$300,0),2))</f>
        <v>Valenta Ondřej</v>
      </c>
      <c r="E63" s="87">
        <f>IF(ISBLANK($A63),"",INDEX(kluci!$A$1:$F$300,MATCH($A63,kluci!$A$1:$A$300,0),3))</f>
        <v>2007</v>
      </c>
      <c r="F63" s="87" t="str">
        <f>IF(ISBLANK($A63),"",INDEX(kluci!$A$1:$F$300,MATCH($A63,kluci!$A$1:$A$300,0),4))</f>
        <v>U15</v>
      </c>
      <c r="G63" s="86" t="str">
        <f>IF(ISBLANK($A63),"",INDEX(kluci!$A$1:$F$300,MATCH($A63,kluci!$A$1:$A$300,0),5))</f>
        <v>Chrudim Sokol</v>
      </c>
      <c r="H63" s="84" t="str">
        <f>IF(ISBLANK($A63),"",INDEX(kluci!$A$1:$F$300,MATCH($A63,kluci!$A$1:$A$300,0),6))</f>
        <v>PA</v>
      </c>
      <c r="I63" s="22"/>
      <c r="J63" s="23"/>
      <c r="K63" s="23"/>
      <c r="L63" s="23"/>
      <c r="M63" s="24">
        <v>0</v>
      </c>
      <c r="N63" s="27"/>
      <c r="O63" s="26"/>
      <c r="P63" s="27">
        <f t="shared" si="1"/>
        <v>0</v>
      </c>
    </row>
    <row r="64" spans="1:16" x14ac:dyDescent="0.3">
      <c r="A64" s="9">
        <v>73116</v>
      </c>
      <c r="B64" s="19" t="s">
        <v>521</v>
      </c>
      <c r="C64" s="20"/>
      <c r="D64" s="86" t="str">
        <f>IF(ISBLANK($A64),"",INDEX(kluci!$A$1:$F$300,MATCH($A64,kluci!$A$1:$A$300,0),2))</f>
        <v>Hynek Lukáš</v>
      </c>
      <c r="E64" s="87">
        <f>IF(ISBLANK($A64),"",INDEX(kluci!$A$1:$F$300,MATCH($A64,kluci!$A$1:$A$300,0),3))</f>
        <v>2008</v>
      </c>
      <c r="F64" s="87" t="str">
        <f>IF(ISBLANK($A64),"",INDEX(kluci!$A$1:$F$300,MATCH($A64,kluci!$A$1:$A$300,0),4))</f>
        <v>U15</v>
      </c>
      <c r="G64" s="86" t="str">
        <f>IF(ISBLANK($A64),"",INDEX(kluci!$A$1:$F$300,MATCH($A64,kluci!$A$1:$A$300,0),5))</f>
        <v>Choceň</v>
      </c>
      <c r="H64" s="84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27">
        <v>0</v>
      </c>
      <c r="O64" s="26"/>
      <c r="P64" s="27">
        <f t="shared" si="1"/>
        <v>0</v>
      </c>
    </row>
    <row r="65" spans="1:16" x14ac:dyDescent="0.3">
      <c r="A65" s="9">
        <v>80670</v>
      </c>
      <c r="B65" s="19" t="s">
        <v>521</v>
      </c>
      <c r="C65" s="20"/>
      <c r="D65" s="86" t="str">
        <f>IF(ISBLANK($A65),"",INDEX(kluci!$A$1:$F$300,MATCH($A65,kluci!$A$1:$A$300,0),2))</f>
        <v>Malý Lukáš</v>
      </c>
      <c r="E65" s="87">
        <f>IF(ISBLANK($A65),"",INDEX(kluci!$A$1:$F$300,MATCH($A65,kluci!$A$1:$A$300,0),3))</f>
        <v>2009</v>
      </c>
      <c r="F65" s="87" t="str">
        <f>IF(ISBLANK($A65),"",INDEX(kluci!$A$1:$F$300,MATCH($A65,kluci!$A$1:$A$300,0),4))</f>
        <v>U13</v>
      </c>
      <c r="G65" s="86" t="str">
        <f>IF(ISBLANK($A65),"",INDEX(kluci!$A$1:$F$300,MATCH($A65,kluci!$A$1:$A$300,0),5))</f>
        <v>Jaroměř Jiskra</v>
      </c>
      <c r="H65" s="84" t="str">
        <f>IF(ISBLANK($A65),"",INDEX(kluci!$A$1:$F$300,MATCH($A65,kluci!$A$1:$A$300,0),6))</f>
        <v>HK</v>
      </c>
      <c r="I65" s="22"/>
      <c r="J65" s="23"/>
      <c r="K65" s="23"/>
      <c r="L65" s="23"/>
      <c r="M65" s="24"/>
      <c r="N65" s="27">
        <v>0</v>
      </c>
      <c r="O65" s="26"/>
      <c r="P65" s="27">
        <f t="shared" si="1"/>
        <v>0</v>
      </c>
    </row>
    <row r="66" spans="1:16" x14ac:dyDescent="0.3">
      <c r="A66" s="9">
        <v>72055</v>
      </c>
      <c r="B66" s="19" t="s">
        <v>521</v>
      </c>
      <c r="C66" s="20"/>
      <c r="D66" s="86" t="str">
        <f>IF(ISBLANK($A66),"",INDEX(kluci!$A$1:$F$300,MATCH($A66,kluci!$A$1:$A$300,0),2))</f>
        <v>Bříza Kryštof</v>
      </c>
      <c r="E66" s="87">
        <f>IF(ISBLANK($A66),"",INDEX(kluci!$A$1:$F$300,MATCH($A66,kluci!$A$1:$A$300,0),3))</f>
        <v>2006</v>
      </c>
      <c r="F66" s="87" t="str">
        <f>IF(ISBLANK($A66),"",INDEX(kluci!$A$1:$F$300,MATCH($A66,kluci!$A$1:$A$300,0),4))</f>
        <v>U17</v>
      </c>
      <c r="G66" s="86" t="str">
        <f>IF(ISBLANK($A66),"",INDEX(kluci!$A$1:$F$300,MATCH($A66,kluci!$A$1:$A$300,0),5))</f>
        <v>Chrudim Sokol</v>
      </c>
      <c r="H66" s="84" t="str">
        <f>IF(ISBLANK($A66),"",INDEX(kluci!$A$1:$F$300,MATCH($A66,kluci!$A$1:$A$300,0),6))</f>
        <v>PA</v>
      </c>
      <c r="I66" s="22"/>
      <c r="J66" s="23"/>
      <c r="K66" s="23"/>
      <c r="L66" s="23"/>
      <c r="M66" s="24"/>
      <c r="N66" s="27">
        <v>0</v>
      </c>
      <c r="O66" s="26"/>
      <c r="P66" s="27">
        <f t="shared" si="1"/>
        <v>0</v>
      </c>
    </row>
    <row r="68" spans="1:16" x14ac:dyDescent="0.3">
      <c r="D68" s="114"/>
      <c r="E68" s="114"/>
    </row>
    <row r="69" spans="1:16" x14ac:dyDescent="0.3">
      <c r="D69" s="114"/>
      <c r="E69" s="114"/>
    </row>
    <row r="71" spans="1:16" x14ac:dyDescent="0.3">
      <c r="D71" s="35"/>
      <c r="E71" s="36"/>
      <c r="F71" s="36"/>
      <c r="G71" s="35"/>
    </row>
  </sheetData>
  <sheetProtection autoFilter="0"/>
  <autoFilter ref="B3:H4"/>
  <sortState ref="A5:P66">
    <sortCondition descending="1" ref="P5:P66"/>
    <sortCondition descending="1" ref="O5:O66"/>
  </sortState>
  <mergeCells count="14">
    <mergeCell ref="B3:B4"/>
    <mergeCell ref="H3:H4"/>
    <mergeCell ref="F3:F4"/>
    <mergeCell ref="D1:F2"/>
    <mergeCell ref="B1:C2"/>
    <mergeCell ref="L1:P2"/>
    <mergeCell ref="G1:K2"/>
    <mergeCell ref="D68:E68"/>
    <mergeCell ref="D69:E69"/>
    <mergeCell ref="P3:P4"/>
    <mergeCell ref="G3:G4"/>
    <mergeCell ref="O3:O4"/>
    <mergeCell ref="E3:E4"/>
    <mergeCell ref="D3:D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B1" zoomScale="85" workbookViewId="0">
      <selection sqref="A1:A1048576"/>
    </sheetView>
  </sheetViews>
  <sheetFormatPr defaultColWidth="9.109375" defaultRowHeight="15.6" x14ac:dyDescent="0.3"/>
  <cols>
    <col min="1" max="1" width="9.109375" style="9" hidden="1" customWidth="1"/>
    <col min="2" max="2" width="7.88671875" style="32" customWidth="1"/>
    <col min="3" max="3" width="6.77734375" style="46" bestFit="1" customWidth="1"/>
    <col min="4" max="4" width="19.6640625" style="47" bestFit="1" customWidth="1"/>
    <col min="5" max="5" width="7.5546875" style="32" bestFit="1" customWidth="1"/>
    <col min="6" max="6" width="10" style="88" bestFit="1" customWidth="1"/>
    <col min="7" max="7" width="24.44140625" style="47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10" t="s">
        <v>319</v>
      </c>
      <c r="C1" s="110"/>
      <c r="D1" s="110" t="s">
        <v>321</v>
      </c>
      <c r="E1" s="110"/>
      <c r="F1" s="110"/>
      <c r="G1" s="110" t="s">
        <v>506</v>
      </c>
      <c r="H1" s="110"/>
      <c r="I1" s="110"/>
      <c r="J1" s="110"/>
      <c r="K1" s="110"/>
      <c r="L1" s="110" t="s">
        <v>314</v>
      </c>
      <c r="M1" s="111"/>
      <c r="N1" s="111"/>
      <c r="O1" s="111"/>
      <c r="P1" s="111"/>
    </row>
    <row r="2" spans="1:16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2"/>
      <c r="M2" s="112"/>
      <c r="N2" s="112"/>
      <c r="O2" s="112"/>
      <c r="P2" s="112"/>
    </row>
    <row r="3" spans="1:16" s="34" customFormat="1" ht="14.4" x14ac:dyDescent="0.3">
      <c r="B3" s="133" t="s">
        <v>0</v>
      </c>
      <c r="C3" s="37"/>
      <c r="D3" s="127" t="s">
        <v>1</v>
      </c>
      <c r="E3" s="127" t="s">
        <v>310</v>
      </c>
      <c r="F3" s="127" t="s">
        <v>312</v>
      </c>
      <c r="G3" s="127" t="s">
        <v>2</v>
      </c>
      <c r="H3" s="125" t="s">
        <v>293</v>
      </c>
      <c r="I3" s="38" t="s">
        <v>327</v>
      </c>
      <c r="J3" s="39" t="s">
        <v>345</v>
      </c>
      <c r="K3" s="39" t="s">
        <v>350</v>
      </c>
      <c r="L3" s="39" t="s">
        <v>349</v>
      </c>
      <c r="M3" s="40" t="s">
        <v>349</v>
      </c>
      <c r="N3" s="41" t="s">
        <v>385</v>
      </c>
      <c r="O3" s="129" t="s">
        <v>18</v>
      </c>
      <c r="P3" s="131" t="s">
        <v>19</v>
      </c>
    </row>
    <row r="4" spans="1:16" s="34" customFormat="1" ht="14.4" x14ac:dyDescent="0.3">
      <c r="B4" s="134"/>
      <c r="C4" s="42" t="s">
        <v>140</v>
      </c>
      <c r="D4" s="128"/>
      <c r="E4" s="128"/>
      <c r="F4" s="128"/>
      <c r="G4" s="128"/>
      <c r="H4" s="126"/>
      <c r="I4" s="43">
        <v>44458</v>
      </c>
      <c r="J4" s="44">
        <v>44493</v>
      </c>
      <c r="K4" s="44">
        <v>44535</v>
      </c>
      <c r="L4" s="44">
        <v>44577</v>
      </c>
      <c r="M4" s="44">
        <v>44619</v>
      </c>
      <c r="N4" s="45">
        <v>44654</v>
      </c>
      <c r="O4" s="130"/>
      <c r="P4" s="132"/>
    </row>
    <row r="5" spans="1:16" x14ac:dyDescent="0.3">
      <c r="A5" s="9">
        <v>66217</v>
      </c>
      <c r="B5" s="19" t="s">
        <v>3</v>
      </c>
      <c r="C5" s="20" t="s">
        <v>3</v>
      </c>
      <c r="D5" s="82" t="str">
        <f>IF(ISBLANK($A5),"",INDEX(holky!$A$1:$F$120,MATCH($A5,holky!$A$1:$A$120,0),2))</f>
        <v>Najmanová Markéta</v>
      </c>
      <c r="E5" s="83">
        <f>IF(ISBLANK($A5),"",INDEX(holky!$A$1:$F$120,MATCH($A5,holky!$A$1:$A$120,0),3))</f>
        <v>2007</v>
      </c>
      <c r="F5" s="83" t="str">
        <f>IF(ISBLANK($A5),"",INDEX(holky!$A$1:$F$120,MATCH($A5,holky!$A$1:$A$120,0),4))</f>
        <v>U15</v>
      </c>
      <c r="G5" s="82" t="str">
        <f>IF(ISBLANK($A5),"",INDEX(holky!$A$1:$F$120,MATCH($A5,holky!$A$1:$A$120,0),5))</f>
        <v>Lanškroun TJ</v>
      </c>
      <c r="H5" s="85" t="str">
        <f>IF(ISBLANK($A5),"",INDEX(holky!$A$1:$F$120,MATCH($A5,holky!$A$1:$A$120,0),6))</f>
        <v>PA</v>
      </c>
      <c r="I5" s="22">
        <v>40</v>
      </c>
      <c r="J5" s="23">
        <v>90</v>
      </c>
      <c r="K5" s="23">
        <v>60</v>
      </c>
      <c r="L5" s="23">
        <v>60</v>
      </c>
      <c r="M5" s="24">
        <v>90</v>
      </c>
      <c r="N5" s="27">
        <v>90</v>
      </c>
      <c r="O5" s="26">
        <v>100</v>
      </c>
      <c r="P5" s="27">
        <f t="shared" ref="P5:P29" si="0">SUM(I5:N5)-O5</f>
        <v>330</v>
      </c>
    </row>
    <row r="6" spans="1:16" x14ac:dyDescent="0.3">
      <c r="A6" s="9">
        <v>73117</v>
      </c>
      <c r="B6" s="19" t="s">
        <v>4</v>
      </c>
      <c r="C6" s="20" t="s">
        <v>4</v>
      </c>
      <c r="D6" s="82" t="str">
        <f>IF(ISBLANK($A6),"",INDEX(holky!$A$1:$F$120,MATCH($A6,holky!$A$1:$A$120,0),2))</f>
        <v>Kovaříčková Tereza</v>
      </c>
      <c r="E6" s="83">
        <f>IF(ISBLANK($A6),"",INDEX(holky!$A$1:$F$120,MATCH($A6,holky!$A$1:$A$120,0),3))</f>
        <v>2009</v>
      </c>
      <c r="F6" s="83" t="str">
        <f>IF(ISBLANK($A6),"",INDEX(holky!$A$1:$F$120,MATCH($A6,holky!$A$1:$A$120,0),4))</f>
        <v>U13</v>
      </c>
      <c r="G6" s="82" t="str">
        <f>IF(ISBLANK($A6),"",INDEX(holky!$A$1:$F$120,MATCH($A6,holky!$A$1:$A$120,0),5))</f>
        <v>Dobré SK</v>
      </c>
      <c r="H6" s="85" t="str">
        <f>IF(ISBLANK($A6),"",INDEX(holky!$A$1:$F$120,MATCH($A6,holky!$A$1:$A$120,0),6))</f>
        <v>HK</v>
      </c>
      <c r="I6" s="22">
        <v>90</v>
      </c>
      <c r="J6" s="23"/>
      <c r="K6" s="23">
        <v>30</v>
      </c>
      <c r="L6" s="23"/>
      <c r="M6" s="24">
        <v>40</v>
      </c>
      <c r="N6" s="27">
        <v>40</v>
      </c>
      <c r="O6" s="26"/>
      <c r="P6" s="27">
        <f t="shared" si="0"/>
        <v>200</v>
      </c>
    </row>
    <row r="7" spans="1:16" x14ac:dyDescent="0.3">
      <c r="A7" s="9">
        <v>71052</v>
      </c>
      <c r="B7" s="19" t="s">
        <v>132</v>
      </c>
      <c r="C7" s="20" t="s">
        <v>132</v>
      </c>
      <c r="D7" s="82" t="str">
        <f>IF(ISBLANK($A7),"",INDEX(holky!$A$1:$F$120,MATCH($A7,holky!$A$1:$A$120,0),2))</f>
        <v>Čermáková Eliška</v>
      </c>
      <c r="E7" s="83">
        <f>IF(ISBLANK($A7),"",INDEX(holky!$A$1:$F$120,MATCH($A7,holky!$A$1:$A$120,0),3))</f>
        <v>2008</v>
      </c>
      <c r="F7" s="83" t="str">
        <f>IF(ISBLANK($A7),"",INDEX(holky!$A$1:$F$120,MATCH($A7,holky!$A$1:$A$120,0),4))</f>
        <v>U15</v>
      </c>
      <c r="G7" s="82" t="str">
        <f>IF(ISBLANK($A7),"",INDEX(holky!$A$1:$F$120,MATCH($A7,holky!$A$1:$A$120,0),5))</f>
        <v>Dobré SK</v>
      </c>
      <c r="H7" s="85" t="str">
        <f>IF(ISBLANK($A7),"",INDEX(holky!$A$1:$F$120,MATCH($A7,holky!$A$1:$A$120,0),6))</f>
        <v>HK</v>
      </c>
      <c r="I7" s="22">
        <v>24</v>
      </c>
      <c r="J7" s="23">
        <v>60</v>
      </c>
      <c r="K7" s="23">
        <v>3</v>
      </c>
      <c r="L7" s="23"/>
      <c r="M7" s="24"/>
      <c r="N7" s="27">
        <v>60</v>
      </c>
      <c r="O7" s="26"/>
      <c r="P7" s="27">
        <f t="shared" si="0"/>
        <v>147</v>
      </c>
    </row>
    <row r="8" spans="1:16" x14ac:dyDescent="0.3">
      <c r="A8" s="9">
        <v>65981</v>
      </c>
      <c r="B8" s="19" t="s">
        <v>133</v>
      </c>
      <c r="C8" s="20" t="s">
        <v>131</v>
      </c>
      <c r="D8" s="82" t="str">
        <f>IF(ISBLANK($A8),"",INDEX(holky!$A$1:$F$120,MATCH($A8,holky!$A$1:$A$120,0),2))</f>
        <v>Šilarová Lucie</v>
      </c>
      <c r="E8" s="83">
        <f>IF(ISBLANK($A8),"",INDEX(holky!$A$1:$F$120,MATCH($A8,holky!$A$1:$A$120,0),3))</f>
        <v>2005</v>
      </c>
      <c r="F8" s="83" t="str">
        <f>IF(ISBLANK($A8),"",INDEX(holky!$A$1:$F$120,MATCH($A8,holky!$A$1:$A$120,0),4))</f>
        <v>U17</v>
      </c>
      <c r="G8" s="82" t="str">
        <f>IF(ISBLANK($A8),"",INDEX(holky!$A$1:$F$120,MATCH($A8,holky!$A$1:$A$120,0),5))</f>
        <v>Lanškroun TJ</v>
      </c>
      <c r="H8" s="85" t="str">
        <f>IF(ISBLANK($A8),"",INDEX(holky!$A$1:$F$120,MATCH($A8,holky!$A$1:$A$120,0),6))</f>
        <v>PA</v>
      </c>
      <c r="I8" s="22">
        <v>4</v>
      </c>
      <c r="J8" s="23">
        <v>24</v>
      </c>
      <c r="K8" s="23">
        <v>1</v>
      </c>
      <c r="L8" s="23">
        <v>15</v>
      </c>
      <c r="M8" s="24">
        <v>30</v>
      </c>
      <c r="N8" s="27">
        <v>30</v>
      </c>
      <c r="O8" s="26">
        <v>5</v>
      </c>
      <c r="P8" s="27">
        <f t="shared" si="0"/>
        <v>99</v>
      </c>
    </row>
    <row r="9" spans="1:16" x14ac:dyDescent="0.3">
      <c r="A9" s="9">
        <v>70856</v>
      </c>
      <c r="B9" s="19" t="s">
        <v>130</v>
      </c>
      <c r="C9" s="20" t="s">
        <v>130</v>
      </c>
      <c r="D9" s="82" t="str">
        <f>IF(ISBLANK($A9),"",INDEX(holky!$A$1:$F$120,MATCH($A9,holky!$A$1:$A$120,0),2))</f>
        <v>Tomášková Jana</v>
      </c>
      <c r="E9" s="83">
        <f>IF(ISBLANK($A9),"",INDEX(holky!$A$1:$F$120,MATCH($A9,holky!$A$1:$A$120,0),3))</f>
        <v>2008</v>
      </c>
      <c r="F9" s="83" t="str">
        <f>IF(ISBLANK($A9),"",INDEX(holky!$A$1:$F$120,MATCH($A9,holky!$A$1:$A$120,0),4))</f>
        <v>U15</v>
      </c>
      <c r="G9" s="82" t="str">
        <f>IF(ISBLANK($A9),"",INDEX(holky!$A$1:$F$120,MATCH($A9,holky!$A$1:$A$120,0),5))</f>
        <v>TJ Sokol PP H. Králové 2</v>
      </c>
      <c r="H9" s="85" t="str">
        <f>IF(ISBLANK($A9),"",INDEX(holky!$A$1:$F$120,MATCH($A9,holky!$A$1:$A$120,0),6))</f>
        <v>HK</v>
      </c>
      <c r="I9" s="22">
        <v>7</v>
      </c>
      <c r="J9" s="23">
        <v>30</v>
      </c>
      <c r="K9" s="23">
        <v>22</v>
      </c>
      <c r="L9" s="23">
        <v>22</v>
      </c>
      <c r="M9" s="24"/>
      <c r="N9" s="27">
        <v>24</v>
      </c>
      <c r="O9" s="26">
        <v>7</v>
      </c>
      <c r="P9" s="27">
        <f t="shared" si="0"/>
        <v>98</v>
      </c>
    </row>
    <row r="10" spans="1:16" x14ac:dyDescent="0.3">
      <c r="A10" s="9">
        <v>63819</v>
      </c>
      <c r="B10" s="19" t="s">
        <v>131</v>
      </c>
      <c r="C10" s="20" t="s">
        <v>133</v>
      </c>
      <c r="D10" s="82" t="str">
        <f>IF(ISBLANK($A10),"",INDEX(holky!$A$1:$F$120,MATCH($A10,holky!$A$1:$A$120,0),2))</f>
        <v>Krupová Soňa</v>
      </c>
      <c r="E10" s="83">
        <f>IF(ISBLANK($A10),"",INDEX(holky!$A$1:$F$120,MATCH($A10,holky!$A$1:$A$120,0),3))</f>
        <v>2005</v>
      </c>
      <c r="F10" s="83" t="str">
        <f>IF(ISBLANK($A10),"",INDEX(holky!$A$1:$F$120,MATCH($A10,holky!$A$1:$A$120,0),4))</f>
        <v>U17</v>
      </c>
      <c r="G10" s="82" t="str">
        <f>IF(ISBLANK($A10),"",INDEX(holky!$A$1:$F$120,MATCH($A10,holky!$A$1:$A$120,0),5))</f>
        <v>Ústí nad Orlicí TTC</v>
      </c>
      <c r="H10" s="85" t="str">
        <f>IF(ISBLANK($A10),"",INDEX(holky!$A$1:$F$120,MATCH($A10,holky!$A$1:$A$120,0),6))</f>
        <v>PA</v>
      </c>
      <c r="I10" s="22">
        <v>30</v>
      </c>
      <c r="J10" s="23">
        <v>40</v>
      </c>
      <c r="K10" s="23">
        <v>15</v>
      </c>
      <c r="L10" s="23"/>
      <c r="M10" s="24"/>
      <c r="N10" s="27"/>
      <c r="O10" s="26"/>
      <c r="P10" s="27">
        <f t="shared" si="0"/>
        <v>85</v>
      </c>
    </row>
    <row r="11" spans="1:16" x14ac:dyDescent="0.3">
      <c r="A11" s="9">
        <v>66046</v>
      </c>
      <c r="B11" s="19" t="s">
        <v>14</v>
      </c>
      <c r="C11" s="20" t="s">
        <v>289</v>
      </c>
      <c r="D11" s="82" t="str">
        <f>IF(ISBLANK($A11),"",INDEX(holky!$A$1:$F$120,MATCH($A11,holky!$A$1:$A$120,0),2))</f>
        <v>Doležalová Markéta</v>
      </c>
      <c r="E11" s="83">
        <f>IF(ISBLANK($A11),"",INDEX(holky!$A$1:$F$120,MATCH($A11,holky!$A$1:$A$120,0),3))</f>
        <v>2004</v>
      </c>
      <c r="F11" s="83" t="str">
        <f>IF(ISBLANK($A11),"",INDEX(holky!$A$1:$F$120,MATCH($A11,holky!$A$1:$A$120,0),4))</f>
        <v>U19</v>
      </c>
      <c r="G11" s="82" t="str">
        <f>IF(ISBLANK($A11),"",INDEX(holky!$A$1:$F$120,MATCH($A11,holky!$A$1:$A$120,0),5))</f>
        <v>Ústí nad Orlicí TTC</v>
      </c>
      <c r="H11" s="85" t="str">
        <f>IF(ISBLANK($A11),"",INDEX(holky!$A$1:$F$120,MATCH($A11,holky!$A$1:$A$120,0),6))</f>
        <v>PA</v>
      </c>
      <c r="I11" s="22">
        <v>60</v>
      </c>
      <c r="J11" s="23"/>
      <c r="K11" s="23"/>
      <c r="L11" s="23"/>
      <c r="M11" s="24"/>
      <c r="N11" s="27">
        <v>7</v>
      </c>
      <c r="O11" s="26"/>
      <c r="P11" s="27">
        <f t="shared" si="0"/>
        <v>67</v>
      </c>
    </row>
    <row r="12" spans="1:16" x14ac:dyDescent="0.3">
      <c r="A12" s="9">
        <v>66723</v>
      </c>
      <c r="B12" s="19" t="s">
        <v>13</v>
      </c>
      <c r="C12" s="20" t="s">
        <v>289</v>
      </c>
      <c r="D12" s="82" t="str">
        <f>IF(ISBLANK($A12),"",INDEX(holky!$A$1:$F$120,MATCH($A12,holky!$A$1:$A$120,0),2))</f>
        <v>Kuchařová Elena</v>
      </c>
      <c r="E12" s="83">
        <f>IF(ISBLANK($A12),"",INDEX(holky!$A$1:$F$120,MATCH($A12,holky!$A$1:$A$120,0),3))</f>
        <v>2009</v>
      </c>
      <c r="F12" s="83" t="str">
        <f>IF(ISBLANK($A12),"",INDEX(holky!$A$1:$F$120,MATCH($A12,holky!$A$1:$A$120,0),4))</f>
        <v>U13</v>
      </c>
      <c r="G12" s="82" t="str">
        <f>IF(ISBLANK($A12),"",INDEX(holky!$A$1:$F$120,MATCH($A12,holky!$A$1:$A$120,0),5))</f>
        <v>Dobré SK</v>
      </c>
      <c r="H12" s="85" t="str">
        <f>IF(ISBLANK($A12),"",INDEX(holky!$A$1:$F$120,MATCH($A12,holky!$A$1:$A$120,0),6))</f>
        <v>HK</v>
      </c>
      <c r="I12" s="22"/>
      <c r="J12" s="23"/>
      <c r="K12" s="23"/>
      <c r="L12" s="23"/>
      <c r="M12" s="24">
        <v>60</v>
      </c>
      <c r="N12" s="27"/>
      <c r="O12" s="26"/>
      <c r="P12" s="27">
        <f t="shared" si="0"/>
        <v>60</v>
      </c>
    </row>
    <row r="13" spans="1:16" x14ac:dyDescent="0.3">
      <c r="A13" s="9">
        <v>59532</v>
      </c>
      <c r="B13" s="19" t="s">
        <v>32</v>
      </c>
      <c r="C13" s="20" t="s">
        <v>32</v>
      </c>
      <c r="D13" s="82" t="str">
        <f>IF(ISBLANK($A13),"",INDEX(holky!$A$1:$F$120,MATCH($A13,holky!$A$1:$A$120,0),2))</f>
        <v>Kuhajdíková Pavlína</v>
      </c>
      <c r="E13" s="83">
        <f>IF(ISBLANK($A13),"",INDEX(holky!$A$1:$F$120,MATCH($A13,holky!$A$1:$A$120,0),3))</f>
        <v>2004</v>
      </c>
      <c r="F13" s="83" t="str">
        <f>IF(ISBLANK($A13),"",INDEX(holky!$A$1:$F$120,MATCH($A13,holky!$A$1:$A$120,0),4))</f>
        <v>U19</v>
      </c>
      <c r="G13" s="82" t="str">
        <f>IF(ISBLANK($A13),"",INDEX(holky!$A$1:$F$120,MATCH($A13,holky!$A$1:$A$120,0),5))</f>
        <v>Josefov Sokol</v>
      </c>
      <c r="H13" s="85" t="str">
        <f>IF(ISBLANK($A13),"",INDEX(holky!$A$1:$F$120,MATCH($A13,holky!$A$1:$A$120,0),6))</f>
        <v>HK</v>
      </c>
      <c r="I13" s="22">
        <v>2</v>
      </c>
      <c r="J13" s="23">
        <v>3</v>
      </c>
      <c r="K13" s="23">
        <v>3</v>
      </c>
      <c r="L13" s="23">
        <v>30</v>
      </c>
      <c r="M13" s="24">
        <v>21</v>
      </c>
      <c r="N13" s="27"/>
      <c r="O13" s="26">
        <v>2</v>
      </c>
      <c r="P13" s="27">
        <f t="shared" si="0"/>
        <v>57</v>
      </c>
    </row>
    <row r="14" spans="1:16" x14ac:dyDescent="0.3">
      <c r="A14" s="9">
        <v>60581</v>
      </c>
      <c r="B14" s="19" t="s">
        <v>26</v>
      </c>
      <c r="C14" s="20" t="s">
        <v>26</v>
      </c>
      <c r="D14" s="82" t="str">
        <f>IF(ISBLANK($A14),"",INDEX(holky!$A$1:$F$120,MATCH($A14,holky!$A$1:$A$120,0),2))</f>
        <v>Kylarová Lucie</v>
      </c>
      <c r="E14" s="83">
        <f>IF(ISBLANK($A14),"",INDEX(holky!$A$1:$F$120,MATCH($A14,holky!$A$1:$A$120,0),3))</f>
        <v>2005</v>
      </c>
      <c r="F14" s="83" t="str">
        <f>IF(ISBLANK($A14),"",INDEX(holky!$A$1:$F$120,MATCH($A14,holky!$A$1:$A$120,0),4))</f>
        <v>U17</v>
      </c>
      <c r="G14" s="82" t="str">
        <f>IF(ISBLANK($A14),"",INDEX(holky!$A$1:$F$120,MATCH($A14,holky!$A$1:$A$120,0),5))</f>
        <v>Lanškroun TJ</v>
      </c>
      <c r="H14" s="85" t="str">
        <f>IF(ISBLANK($A14),"",INDEX(holky!$A$1:$F$120,MATCH($A14,holky!$A$1:$A$120,0),6))</f>
        <v>PA</v>
      </c>
      <c r="I14" s="22">
        <v>21</v>
      </c>
      <c r="J14" s="23">
        <v>21</v>
      </c>
      <c r="K14" s="23"/>
      <c r="L14" s="23"/>
      <c r="M14" s="24"/>
      <c r="N14" s="27">
        <v>4</v>
      </c>
      <c r="O14" s="22"/>
      <c r="P14" s="27">
        <f t="shared" si="0"/>
        <v>46</v>
      </c>
    </row>
    <row r="15" spans="1:16" x14ac:dyDescent="0.3">
      <c r="A15" s="9">
        <v>58456</v>
      </c>
      <c r="B15" s="19" t="s">
        <v>31</v>
      </c>
      <c r="C15" s="20" t="s">
        <v>31</v>
      </c>
      <c r="D15" s="82" t="str">
        <f>IF(ISBLANK($A15),"",INDEX(holky!$A$1:$F$120,MATCH($A15,holky!$A$1:$A$120,0),2))</f>
        <v>Kuncová Lucie</v>
      </c>
      <c r="E15" s="83">
        <f>IF(ISBLANK($A15),"",INDEX(holky!$A$1:$F$120,MATCH($A15,holky!$A$1:$A$120,0),3))</f>
        <v>2003</v>
      </c>
      <c r="F15" s="83" t="str">
        <f>IF(ISBLANK($A15),"",INDEX(holky!$A$1:$F$120,MATCH($A15,holky!$A$1:$A$120,0),4))</f>
        <v>U19</v>
      </c>
      <c r="G15" s="82" t="str">
        <f>IF(ISBLANK($A15),"",INDEX(holky!$A$1:$F$120,MATCH($A15,holky!$A$1:$A$120,0),5))</f>
        <v>Lanškroun TJ</v>
      </c>
      <c r="H15" s="85" t="str">
        <f>IF(ISBLANK($A15),"",INDEX(holky!$A$1:$F$120,MATCH($A15,holky!$A$1:$A$120,0),6))</f>
        <v>PA</v>
      </c>
      <c r="I15" s="22"/>
      <c r="J15" s="23"/>
      <c r="K15" s="23"/>
      <c r="L15" s="23">
        <v>4</v>
      </c>
      <c r="M15" s="24">
        <v>24</v>
      </c>
      <c r="N15" s="27">
        <v>2</v>
      </c>
      <c r="O15" s="26"/>
      <c r="P15" s="27">
        <f t="shared" si="0"/>
        <v>30</v>
      </c>
    </row>
    <row r="16" spans="1:16" x14ac:dyDescent="0.3">
      <c r="A16" s="9">
        <v>70765</v>
      </c>
      <c r="B16" s="19" t="s">
        <v>357</v>
      </c>
      <c r="C16" s="20" t="s">
        <v>357</v>
      </c>
      <c r="D16" s="82" t="str">
        <f>IF(ISBLANK($A16),"",INDEX(holky!$A$1:$F$120,MATCH($A16,holky!$A$1:$A$120,0),2))</f>
        <v>Ciborová Natálie</v>
      </c>
      <c r="E16" s="83">
        <f>IF(ISBLANK($A16),"",INDEX(holky!$A$1:$F$120,MATCH($A16,holky!$A$1:$A$120,0),3))</f>
        <v>2009</v>
      </c>
      <c r="F16" s="83" t="str">
        <f>IF(ISBLANK($A16),"",INDEX(holky!$A$1:$F$120,MATCH($A16,holky!$A$1:$A$120,0),4))</f>
        <v>U13</v>
      </c>
      <c r="G16" s="82" t="str">
        <f>IF(ISBLANK($A16),"",INDEX(holky!$A$1:$F$120,MATCH($A16,holky!$A$1:$A$120,0),5))</f>
        <v>TJ Sokol PP H. Králové 2</v>
      </c>
      <c r="H16" s="85" t="str">
        <f>IF(ISBLANK($A16),"",INDEX(holky!$A$1:$F$120,MATCH($A16,holky!$A$1:$A$120,0),6))</f>
        <v>HK</v>
      </c>
      <c r="I16" s="22">
        <v>3</v>
      </c>
      <c r="J16" s="23">
        <v>2</v>
      </c>
      <c r="K16" s="23">
        <v>2</v>
      </c>
      <c r="L16" s="23">
        <v>1</v>
      </c>
      <c r="M16" s="24"/>
      <c r="N16" s="27">
        <v>21</v>
      </c>
      <c r="O16" s="26">
        <v>1</v>
      </c>
      <c r="P16" s="27">
        <f t="shared" si="0"/>
        <v>28</v>
      </c>
    </row>
    <row r="17" spans="1:16" x14ac:dyDescent="0.3">
      <c r="A17" s="9">
        <v>74704</v>
      </c>
      <c r="B17" s="19" t="s">
        <v>334</v>
      </c>
      <c r="C17" s="20" t="s">
        <v>334</v>
      </c>
      <c r="D17" s="82" t="str">
        <f>IF(ISBLANK($A17),"",INDEX(holky!$A$1:$F$120,MATCH($A17,holky!$A$1:$A$120,0),2))</f>
        <v>Vyskočilová Ester</v>
      </c>
      <c r="E17" s="83">
        <f>IF(ISBLANK($A17),"",INDEX(holky!$A$1:$F$120,MATCH($A17,holky!$A$1:$A$120,0),3))</f>
        <v>2011</v>
      </c>
      <c r="F17" s="83" t="str">
        <f>IF(ISBLANK($A17),"",INDEX(holky!$A$1:$F$120,MATCH($A17,holky!$A$1:$A$120,0),4))</f>
        <v>U11</v>
      </c>
      <c r="G17" s="82" t="str">
        <f>IF(ISBLANK($A17),"",INDEX(holky!$A$1:$F$120,MATCH($A17,holky!$A$1:$A$120,0),5))</f>
        <v>Dobré SK</v>
      </c>
      <c r="H17" s="85" t="str">
        <f>IF(ISBLANK($A17),"",INDEX(holky!$A$1:$F$120,MATCH($A17,holky!$A$1:$A$120,0),6))</f>
        <v>HK</v>
      </c>
      <c r="I17" s="22"/>
      <c r="J17" s="23"/>
      <c r="K17" s="23"/>
      <c r="L17" s="23">
        <v>2</v>
      </c>
      <c r="M17" s="24">
        <v>5</v>
      </c>
      <c r="N17" s="27"/>
      <c r="O17" s="26"/>
      <c r="P17" s="27">
        <f t="shared" si="0"/>
        <v>7</v>
      </c>
    </row>
    <row r="18" spans="1:16" x14ac:dyDescent="0.3">
      <c r="A18" s="9">
        <v>69713</v>
      </c>
      <c r="B18" s="19" t="s">
        <v>509</v>
      </c>
      <c r="C18" s="20" t="s">
        <v>29</v>
      </c>
      <c r="D18" s="82" t="str">
        <f>IF(ISBLANK($A18),"",INDEX(holky!$A$1:$F$120,MATCH($A18,holky!$A$1:$A$120,0),2))</f>
        <v>Cejnarová Tereza</v>
      </c>
      <c r="E18" s="83">
        <f>IF(ISBLANK($A18),"",INDEX(holky!$A$1:$F$120,MATCH($A18,holky!$A$1:$A$120,0),3))</f>
        <v>2009</v>
      </c>
      <c r="F18" s="83" t="str">
        <f>IF(ISBLANK($A18),"",INDEX(holky!$A$1:$F$120,MATCH($A18,holky!$A$1:$A$120,0),4))</f>
        <v>U13</v>
      </c>
      <c r="G18" s="82" t="str">
        <f>IF(ISBLANK($A18),"",INDEX(holky!$A$1:$F$120,MATCH($A18,holky!$A$1:$A$120,0),5))</f>
        <v>Josefov Sokol</v>
      </c>
      <c r="H18" s="85" t="str">
        <f>IF(ISBLANK($A18),"",INDEX(holky!$A$1:$F$120,MATCH($A18,holky!$A$1:$A$120,0),6))</f>
        <v>HK</v>
      </c>
      <c r="I18" s="22"/>
      <c r="J18" s="23"/>
      <c r="K18" s="23"/>
      <c r="L18" s="23"/>
      <c r="M18" s="24">
        <v>4</v>
      </c>
      <c r="N18" s="27"/>
      <c r="O18" s="26"/>
      <c r="P18" s="27">
        <f t="shared" si="0"/>
        <v>4</v>
      </c>
    </row>
    <row r="19" spans="1:16" x14ac:dyDescent="0.3">
      <c r="A19" s="9">
        <v>74162</v>
      </c>
      <c r="B19" s="19" t="s">
        <v>509</v>
      </c>
      <c r="C19" s="20" t="s">
        <v>407</v>
      </c>
      <c r="D19" s="82" t="str">
        <f>IF(ISBLANK($A19),"",INDEX(holky!$A$1:$F$120,MATCH($A19,holky!$A$1:$A$120,0),2))</f>
        <v>Ferbasová Dorothea</v>
      </c>
      <c r="E19" s="83">
        <f>IF(ISBLANK($A19),"",INDEX(holky!$A$1:$F$120,MATCH($A19,holky!$A$1:$A$120,0),3))</f>
        <v>2010</v>
      </c>
      <c r="F19" s="83" t="str">
        <f>IF(ISBLANK($A19),"",INDEX(holky!$A$1:$F$120,MATCH($A19,holky!$A$1:$A$120,0),4))</f>
        <v>U13</v>
      </c>
      <c r="G19" s="82" t="str">
        <f>IF(ISBLANK($A19),"",INDEX(holky!$A$1:$F$120,MATCH($A19,holky!$A$1:$A$120,0),5))</f>
        <v>TJ Sokol PP H. Králové 2</v>
      </c>
      <c r="H19" s="85" t="str">
        <f>IF(ISBLANK($A19),"",INDEX(holky!$A$1:$F$120,MATCH($A19,holky!$A$1:$A$120,0),6))</f>
        <v>HK</v>
      </c>
      <c r="I19" s="22"/>
      <c r="J19" s="23"/>
      <c r="K19" s="23"/>
      <c r="L19" s="23"/>
      <c r="M19" s="24">
        <v>2</v>
      </c>
      <c r="N19" s="27">
        <v>2</v>
      </c>
      <c r="O19" s="26"/>
      <c r="P19" s="27">
        <f t="shared" si="0"/>
        <v>4</v>
      </c>
    </row>
    <row r="20" spans="1:16" x14ac:dyDescent="0.3">
      <c r="A20" s="9">
        <v>72219</v>
      </c>
      <c r="B20" s="19" t="s">
        <v>335</v>
      </c>
      <c r="C20" s="20" t="s">
        <v>27</v>
      </c>
      <c r="D20" s="82" t="str">
        <f>IF(ISBLANK($A20),"",INDEX(holky!$A$1:$F$120,MATCH($A20,holky!$A$1:$A$120,0),2))</f>
        <v>Borecká Karolína</v>
      </c>
      <c r="E20" s="83">
        <f>IF(ISBLANK($A20),"",INDEX(holky!$A$1:$F$120,MATCH($A20,holky!$A$1:$A$120,0),3))</f>
        <v>2009</v>
      </c>
      <c r="F20" s="83" t="str">
        <f>IF(ISBLANK($A20),"",INDEX(holky!$A$1:$F$120,MATCH($A20,holky!$A$1:$A$120,0),4))</f>
        <v>U13</v>
      </c>
      <c r="G20" s="82" t="str">
        <f>IF(ISBLANK($A20),"",INDEX(holky!$A$1:$F$120,MATCH($A20,holky!$A$1:$A$120,0),5))</f>
        <v>Chrudim Sokol</v>
      </c>
      <c r="H20" s="85" t="str">
        <f>IF(ISBLANK($A20),"",INDEX(holky!$A$1:$F$120,MATCH($A20,holky!$A$1:$A$120,0),6))</f>
        <v>PA</v>
      </c>
      <c r="I20" s="22"/>
      <c r="J20" s="23"/>
      <c r="K20" s="23"/>
      <c r="L20" s="23">
        <v>1</v>
      </c>
      <c r="M20" s="24">
        <v>2</v>
      </c>
      <c r="N20" s="27"/>
      <c r="O20" s="22"/>
      <c r="P20" s="27">
        <f t="shared" si="0"/>
        <v>3</v>
      </c>
    </row>
    <row r="21" spans="1:16" x14ac:dyDescent="0.3">
      <c r="A21" s="9">
        <v>69099</v>
      </c>
      <c r="B21" s="19" t="s">
        <v>437</v>
      </c>
      <c r="C21" s="20" t="s">
        <v>407</v>
      </c>
      <c r="D21" s="82" t="str">
        <f>IF(ISBLANK($A21),"",INDEX(holky!$A$1:$F$120,MATCH($A21,holky!$A$1:$A$120,0),2))</f>
        <v>Fajfrová Michaela</v>
      </c>
      <c r="E21" s="83">
        <f>IF(ISBLANK($A21),"",INDEX(holky!$A$1:$F$120,MATCH($A21,holky!$A$1:$A$120,0),3))</f>
        <v>2005</v>
      </c>
      <c r="F21" s="83" t="str">
        <f>IF(ISBLANK($A21),"",INDEX(holky!$A$1:$F$120,MATCH($A21,holky!$A$1:$A$120,0),4))</f>
        <v>U17</v>
      </c>
      <c r="G21" s="82" t="str">
        <f>IF(ISBLANK($A21),"",INDEX(holky!$A$1:$F$120,MATCH($A21,holky!$A$1:$A$120,0),5))</f>
        <v>Choceň</v>
      </c>
      <c r="H21" s="85" t="str">
        <f>IF(ISBLANK($A21),"",INDEX(holky!$A$1:$F$120,MATCH($A21,holky!$A$1:$A$120,0),6))</f>
        <v>PA</v>
      </c>
      <c r="I21" s="22">
        <v>2</v>
      </c>
      <c r="J21" s="23"/>
      <c r="K21" s="23"/>
      <c r="L21" s="23"/>
      <c r="M21" s="24"/>
      <c r="N21" s="27"/>
      <c r="O21" s="26"/>
      <c r="P21" s="27">
        <f t="shared" si="0"/>
        <v>2</v>
      </c>
    </row>
    <row r="22" spans="1:16" x14ac:dyDescent="0.3">
      <c r="A22" s="9">
        <v>71434</v>
      </c>
      <c r="B22" s="19" t="s">
        <v>437</v>
      </c>
      <c r="C22" s="20" t="s">
        <v>407</v>
      </c>
      <c r="D22" s="82" t="str">
        <f>IF(ISBLANK($A22),"",INDEX(holky!$A$1:$F$120,MATCH($A22,holky!$A$1:$A$120,0),2))</f>
        <v>Šedová Natálie</v>
      </c>
      <c r="E22" s="83">
        <f>IF(ISBLANK($A22),"",INDEX(holky!$A$1:$F$120,MATCH($A22,holky!$A$1:$A$120,0),3))</f>
        <v>2008</v>
      </c>
      <c r="F22" s="83" t="str">
        <f>IF(ISBLANK($A22),"",INDEX(holky!$A$1:$F$120,MATCH($A22,holky!$A$1:$A$120,0),4))</f>
        <v>U15</v>
      </c>
      <c r="G22" s="82" t="str">
        <f>IF(ISBLANK($A22),"",INDEX(holky!$A$1:$F$120,MATCH($A22,holky!$A$1:$A$120,0),5))</f>
        <v>Ústí nad Orlicí TTC</v>
      </c>
      <c r="H22" s="85" t="str">
        <f>IF(ISBLANK($A22),"",INDEX(holky!$A$1:$F$120,MATCH($A22,holky!$A$1:$A$120,0),6))</f>
        <v>PA</v>
      </c>
      <c r="I22" s="22">
        <v>1</v>
      </c>
      <c r="J22" s="23">
        <v>1</v>
      </c>
      <c r="K22" s="23"/>
      <c r="L22" s="23"/>
      <c r="M22" s="24"/>
      <c r="N22" s="27"/>
      <c r="O22" s="26"/>
      <c r="P22" s="27">
        <f t="shared" si="0"/>
        <v>2</v>
      </c>
    </row>
    <row r="23" spans="1:16" x14ac:dyDescent="0.3">
      <c r="A23" s="9">
        <v>66472</v>
      </c>
      <c r="B23" s="19" t="s">
        <v>92</v>
      </c>
      <c r="C23" s="20" t="s">
        <v>92</v>
      </c>
      <c r="D23" s="82" t="str">
        <f>IF(ISBLANK($A23),"",INDEX(holky!$A$1:$F$120,MATCH($A23,holky!$A$1:$A$120,0),2))</f>
        <v>Kacafírková Agáta</v>
      </c>
      <c r="E23" s="83">
        <f>IF(ISBLANK($A23),"",INDEX(holky!$A$1:$F$120,MATCH($A23,holky!$A$1:$A$120,0),3))</f>
        <v>2007</v>
      </c>
      <c r="F23" s="83" t="str">
        <f>IF(ISBLANK($A23),"",INDEX(holky!$A$1:$F$120,MATCH($A23,holky!$A$1:$A$120,0),4))</f>
        <v>U15</v>
      </c>
      <c r="G23" s="82" t="str">
        <f>IF(ISBLANK($A23),"",INDEX(holky!$A$1:$F$120,MATCH($A23,holky!$A$1:$A$120,0),5))</f>
        <v>Chrudim Sokol</v>
      </c>
      <c r="H23" s="85" t="str">
        <f>IF(ISBLANK($A23),"",INDEX(holky!$A$1:$F$120,MATCH($A23,holky!$A$1:$A$120,0),6))</f>
        <v>PA</v>
      </c>
      <c r="I23" s="22">
        <v>1</v>
      </c>
      <c r="J23" s="23"/>
      <c r="K23" s="23">
        <v>0</v>
      </c>
      <c r="L23" s="23">
        <v>0</v>
      </c>
      <c r="M23" s="24">
        <v>0</v>
      </c>
      <c r="N23" s="27"/>
      <c r="O23" s="26"/>
      <c r="P23" s="27">
        <f t="shared" si="0"/>
        <v>1</v>
      </c>
    </row>
    <row r="24" spans="1:16" x14ac:dyDescent="0.3">
      <c r="A24" s="9">
        <v>77589</v>
      </c>
      <c r="B24" s="19" t="s">
        <v>517</v>
      </c>
      <c r="C24" s="20" t="s">
        <v>464</v>
      </c>
      <c r="D24" s="82" t="str">
        <f>IF(ISBLANK($A24),"",INDEX(holky!$A$1:$F$120,MATCH($A24,holky!$A$1:$A$120,0),2))</f>
        <v>Loudová Eliška</v>
      </c>
      <c r="E24" s="83">
        <f>IF(ISBLANK($A24),"",INDEX(holky!$A$1:$F$120,MATCH($A24,holky!$A$1:$A$120,0),3))</f>
        <v>2011</v>
      </c>
      <c r="F24" s="83" t="str">
        <f>IF(ISBLANK($A24),"",INDEX(holky!$A$1:$F$120,MATCH($A24,holky!$A$1:$A$120,0),4))</f>
        <v>U11</v>
      </c>
      <c r="G24" s="82" t="str">
        <f>IF(ISBLANK($A24),"",INDEX(holky!$A$1:$F$120,MATCH($A24,holky!$A$1:$A$120,0),5))</f>
        <v>Josefov Sokol</v>
      </c>
      <c r="H24" s="85" t="str">
        <f>IF(ISBLANK($A24),"",INDEX(holky!$A$1:$F$120,MATCH($A24,holky!$A$1:$A$120,0),6))</f>
        <v>HK</v>
      </c>
      <c r="I24" s="22"/>
      <c r="J24" s="23"/>
      <c r="K24" s="23"/>
      <c r="L24" s="23"/>
      <c r="M24" s="24">
        <v>0</v>
      </c>
      <c r="N24" s="27"/>
      <c r="O24" s="26"/>
      <c r="P24" s="27">
        <f t="shared" si="0"/>
        <v>0</v>
      </c>
    </row>
    <row r="25" spans="1:16" x14ac:dyDescent="0.3">
      <c r="A25" s="9">
        <v>72922</v>
      </c>
      <c r="B25" s="19" t="s">
        <v>517</v>
      </c>
      <c r="C25" s="20" t="s">
        <v>464</v>
      </c>
      <c r="D25" s="82" t="str">
        <f>IF(ISBLANK($A25),"",INDEX(holky!$A$1:$F$120,MATCH($A25,holky!$A$1:$A$120,0),2))</f>
        <v>Simonová Barbora</v>
      </c>
      <c r="E25" s="83">
        <f>IF(ISBLANK($A25),"",INDEX(holky!$A$1:$F$120,MATCH($A25,holky!$A$1:$A$120,0),3))</f>
        <v>2005</v>
      </c>
      <c r="F25" s="83" t="str">
        <f>IF(ISBLANK($A25),"",INDEX(holky!$A$1:$F$120,MATCH($A25,holky!$A$1:$A$120,0),4))</f>
        <v>U17</v>
      </c>
      <c r="G25" s="82" t="str">
        <f>IF(ISBLANK($A25),"",INDEX(holky!$A$1:$F$120,MATCH($A25,holky!$A$1:$A$120,0),5))</f>
        <v>Stěžery</v>
      </c>
      <c r="H25" s="85" t="str">
        <f>IF(ISBLANK($A25),"",INDEX(holky!$A$1:$F$120,MATCH($A25,holky!$A$1:$A$120,0),6))</f>
        <v>HK</v>
      </c>
      <c r="I25" s="22">
        <v>0</v>
      </c>
      <c r="J25" s="23">
        <v>0</v>
      </c>
      <c r="K25" s="23"/>
      <c r="L25" s="23"/>
      <c r="M25" s="24"/>
      <c r="N25" s="27"/>
      <c r="O25" s="26"/>
      <c r="P25" s="27">
        <f t="shared" si="0"/>
        <v>0</v>
      </c>
    </row>
    <row r="26" spans="1:16" x14ac:dyDescent="0.3">
      <c r="A26" s="9">
        <v>80092</v>
      </c>
      <c r="B26" s="19" t="s">
        <v>517</v>
      </c>
      <c r="C26" s="20" t="s">
        <v>464</v>
      </c>
      <c r="D26" s="82" t="str">
        <f>IF(ISBLANK($A26),"",INDEX(holky!$A$1:$F$120,MATCH($A26,holky!$A$1:$A$120,0),2))</f>
        <v>Demartini Tereza</v>
      </c>
      <c r="E26" s="83">
        <f>IF(ISBLANK($A26),"",INDEX(holky!$A$1:$F$120,MATCH($A26,holky!$A$1:$A$120,0),3))</f>
        <v>2005</v>
      </c>
      <c r="F26" s="83" t="str">
        <f>IF(ISBLANK($A26),"",INDEX(holky!$A$1:$F$120,MATCH($A26,holky!$A$1:$A$120,0),4))</f>
        <v>U17</v>
      </c>
      <c r="G26" s="82" t="str">
        <f>IF(ISBLANK($A26),"",INDEX(holky!$A$1:$F$120,MATCH($A26,holky!$A$1:$A$120,0),5))</f>
        <v>Josefov Sokol</v>
      </c>
      <c r="H26" s="85" t="str">
        <f>IF(ISBLANK($A26),"",INDEX(holky!$A$1:$F$120,MATCH($A26,holky!$A$1:$A$120,0),6))</f>
        <v>HK</v>
      </c>
      <c r="I26" s="22">
        <v>0</v>
      </c>
      <c r="J26" s="23">
        <v>0</v>
      </c>
      <c r="K26" s="23"/>
      <c r="L26" s="23"/>
      <c r="M26" s="24"/>
      <c r="N26" s="27"/>
      <c r="O26" s="26"/>
      <c r="P26" s="27">
        <f t="shared" si="0"/>
        <v>0</v>
      </c>
    </row>
    <row r="27" spans="1:16" x14ac:dyDescent="0.3">
      <c r="A27" s="9">
        <v>72044</v>
      </c>
      <c r="B27" s="19" t="s">
        <v>517</v>
      </c>
      <c r="C27" s="20"/>
      <c r="D27" s="82" t="str">
        <f>IF(ISBLANK($A27),"",INDEX(holky!$A$1:$F$120,MATCH($A27,holky!$A$1:$A$120,0),2))</f>
        <v>Mrkosová Kateřina</v>
      </c>
      <c r="E27" s="83">
        <f>IF(ISBLANK($A27),"",INDEX(holky!$A$1:$F$120,MATCH($A27,holky!$A$1:$A$120,0),3))</f>
        <v>2008</v>
      </c>
      <c r="F27" s="83" t="str">
        <f>IF(ISBLANK($A27),"",INDEX(holky!$A$1:$F$120,MATCH($A27,holky!$A$1:$A$120,0),4))</f>
        <v>U15</v>
      </c>
      <c r="G27" s="82" t="str">
        <f>IF(ISBLANK($A27),"",INDEX(holky!$A$1:$F$120,MATCH($A27,holky!$A$1:$A$120,0),5))</f>
        <v>Choceň</v>
      </c>
      <c r="H27" s="85" t="str">
        <f>IF(ISBLANK($A27),"",INDEX(holky!$A$1:$F$120,MATCH($A27,holky!$A$1:$A$120,0),6))</f>
        <v>PA</v>
      </c>
      <c r="I27" s="22"/>
      <c r="J27" s="23"/>
      <c r="K27" s="23"/>
      <c r="L27" s="23"/>
      <c r="M27" s="24"/>
      <c r="N27" s="27">
        <v>0</v>
      </c>
      <c r="O27" s="26"/>
      <c r="P27" s="27">
        <f t="shared" si="0"/>
        <v>0</v>
      </c>
    </row>
    <row r="28" spans="1:16" x14ac:dyDescent="0.3">
      <c r="A28" s="9">
        <v>68340</v>
      </c>
      <c r="B28" s="19" t="s">
        <v>517</v>
      </c>
      <c r="C28" s="20"/>
      <c r="D28" s="82" t="str">
        <f>IF(ISBLANK($A28),"",INDEX(holky!$A$1:$F$120,MATCH($A28,holky!$A$1:$A$120,0),2))</f>
        <v>Truněčková Anežka</v>
      </c>
      <c r="E28" s="83">
        <f>IF(ISBLANK($A28),"",INDEX(holky!$A$1:$F$120,MATCH($A28,holky!$A$1:$A$120,0),3))</f>
        <v>2008</v>
      </c>
      <c r="F28" s="83" t="str">
        <f>IF(ISBLANK($A28),"",INDEX(holky!$A$1:$F$120,MATCH($A28,holky!$A$1:$A$120,0),4))</f>
        <v>U15</v>
      </c>
      <c r="G28" s="82" t="str">
        <f>IF(ISBLANK($A28),"",INDEX(holky!$A$1:$F$120,MATCH($A28,holky!$A$1:$A$120,0),5))</f>
        <v>TJ Sokol PP H. Králové 2</v>
      </c>
      <c r="H28" s="85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7">
        <v>0</v>
      </c>
      <c r="O28" s="26"/>
      <c r="P28" s="27">
        <f t="shared" si="0"/>
        <v>0</v>
      </c>
    </row>
    <row r="29" spans="1:16" x14ac:dyDescent="0.3">
      <c r="A29" s="9">
        <v>72798</v>
      </c>
      <c r="B29" s="19" t="s">
        <v>517</v>
      </c>
      <c r="C29" s="20"/>
      <c r="D29" s="82" t="str">
        <f>IF(ISBLANK($A29),"",INDEX(holky!$A$1:$F$120,MATCH($A29,holky!$A$1:$A$120,0),2))</f>
        <v>Vohradníková Adéla</v>
      </c>
      <c r="E29" s="83">
        <f>IF(ISBLANK($A29),"",INDEX(holky!$A$1:$F$120,MATCH($A29,holky!$A$1:$A$120,0),3))</f>
        <v>2004</v>
      </c>
      <c r="F29" s="83" t="str">
        <f>IF(ISBLANK($A29),"",INDEX(holky!$A$1:$F$120,MATCH($A29,holky!$A$1:$A$120,0),4))</f>
        <v>U19</v>
      </c>
      <c r="G29" s="82" t="str">
        <f>IF(ISBLANK($A29),"",INDEX(holky!$A$1:$F$120,MATCH($A29,holky!$A$1:$A$120,0),5))</f>
        <v>Chrudim Sokol</v>
      </c>
      <c r="H29" s="85" t="str">
        <f>IF(ISBLANK($A29),"",INDEX(holky!$A$1:$F$120,MATCH($A29,holky!$A$1:$A$120,0),6))</f>
        <v>PA</v>
      </c>
      <c r="I29" s="22"/>
      <c r="J29" s="23"/>
      <c r="K29" s="23"/>
      <c r="L29" s="23"/>
      <c r="M29" s="24"/>
      <c r="N29" s="27">
        <v>0</v>
      </c>
      <c r="O29" s="26"/>
      <c r="P29" s="27">
        <f t="shared" si="0"/>
        <v>0</v>
      </c>
    </row>
    <row r="30" spans="1:16" x14ac:dyDescent="0.3">
      <c r="H30" s="48"/>
    </row>
    <row r="31" spans="1:16" x14ac:dyDescent="0.3">
      <c r="D31" s="114"/>
      <c r="E31" s="114"/>
      <c r="H31" s="49"/>
    </row>
    <row r="32" spans="1:16" x14ac:dyDescent="0.3">
      <c r="D32" s="114"/>
      <c r="E32" s="114"/>
      <c r="H32" s="49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32:E32"/>
    <mergeCell ref="H3:H4"/>
    <mergeCell ref="D1:F2"/>
    <mergeCell ref="D31:E31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topLeftCell="B1" zoomScale="85" workbookViewId="0">
      <selection activeCell="G3" sqref="G3:G4"/>
    </sheetView>
  </sheetViews>
  <sheetFormatPr defaultColWidth="9.109375" defaultRowHeight="15.6" x14ac:dyDescent="0.3"/>
  <cols>
    <col min="1" max="1" width="9.109375" style="50" hidden="1" customWidth="1"/>
    <col min="2" max="2" width="7.6640625" style="50" bestFit="1" customWidth="1"/>
    <col min="3" max="3" width="6.77734375" style="32" bestFit="1" customWidth="1"/>
    <col min="4" max="4" width="19.44140625" style="50" bestFit="1" customWidth="1"/>
    <col min="5" max="5" width="7.5546875" style="50" bestFit="1" customWidth="1"/>
    <col min="6" max="6" width="10" style="50" bestFit="1" customWidth="1"/>
    <col min="7" max="7" width="24.44140625" style="50" bestFit="1" customWidth="1"/>
    <col min="8" max="8" width="5.109375" style="9" bestFit="1" customWidth="1"/>
    <col min="9" max="16" width="12.109375" style="50" customWidth="1"/>
    <col min="17" max="16384" width="9.109375" style="50"/>
  </cols>
  <sheetData>
    <row r="1" spans="1:16" ht="20.25" customHeight="1" x14ac:dyDescent="0.25">
      <c r="B1" s="110" t="s">
        <v>318</v>
      </c>
      <c r="C1" s="110"/>
      <c r="D1" s="110" t="s">
        <v>188</v>
      </c>
      <c r="E1" s="110"/>
      <c r="F1" s="110"/>
      <c r="G1" s="110" t="s">
        <v>506</v>
      </c>
      <c r="H1" s="110"/>
      <c r="I1" s="110"/>
      <c r="J1" s="110"/>
      <c r="K1" s="110"/>
      <c r="L1" s="110" t="s">
        <v>314</v>
      </c>
      <c r="M1" s="111"/>
      <c r="N1" s="111"/>
      <c r="O1" s="111"/>
      <c r="P1" s="111"/>
    </row>
    <row r="2" spans="1:16" ht="20.25" customHeight="1" thickBot="1" x14ac:dyDescent="0.3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2"/>
      <c r="M2" s="112"/>
      <c r="N2" s="112"/>
      <c r="O2" s="112"/>
      <c r="P2" s="112"/>
    </row>
    <row r="3" spans="1:16" x14ac:dyDescent="0.3">
      <c r="B3" s="135" t="s">
        <v>0</v>
      </c>
      <c r="C3" s="10"/>
      <c r="D3" s="117" t="s">
        <v>1</v>
      </c>
      <c r="E3" s="117" t="s">
        <v>310</v>
      </c>
      <c r="F3" s="117" t="s">
        <v>312</v>
      </c>
      <c r="G3" s="117" t="s">
        <v>2</v>
      </c>
      <c r="H3" s="123" t="s">
        <v>293</v>
      </c>
      <c r="I3" s="11" t="s">
        <v>347</v>
      </c>
      <c r="J3" s="12" t="s">
        <v>349</v>
      </c>
      <c r="K3" s="12" t="s">
        <v>348</v>
      </c>
      <c r="L3" s="12" t="s">
        <v>348</v>
      </c>
      <c r="M3" s="13" t="s">
        <v>250</v>
      </c>
      <c r="N3" s="51" t="s">
        <v>459</v>
      </c>
      <c r="O3" s="119" t="s">
        <v>18</v>
      </c>
      <c r="P3" s="115" t="s">
        <v>19</v>
      </c>
    </row>
    <row r="4" spans="1:16" ht="14.4" x14ac:dyDescent="0.3">
      <c r="B4" s="136"/>
      <c r="C4" s="15" t="s">
        <v>140</v>
      </c>
      <c r="D4" s="118"/>
      <c r="E4" s="118"/>
      <c r="F4" s="118"/>
      <c r="G4" s="118"/>
      <c r="H4" s="124"/>
      <c r="I4" s="16">
        <v>44472</v>
      </c>
      <c r="J4" s="17">
        <v>44507</v>
      </c>
      <c r="K4" s="17">
        <v>44542</v>
      </c>
      <c r="L4" s="17">
        <v>44591</v>
      </c>
      <c r="M4" s="17">
        <v>44626</v>
      </c>
      <c r="N4" s="18">
        <v>44661</v>
      </c>
      <c r="O4" s="120"/>
      <c r="P4" s="116"/>
    </row>
    <row r="5" spans="1:16" x14ac:dyDescent="0.3">
      <c r="A5" s="50">
        <v>74971</v>
      </c>
      <c r="B5" s="22" t="s">
        <v>3</v>
      </c>
      <c r="C5" s="22" t="s">
        <v>4</v>
      </c>
      <c r="D5" s="86" t="str">
        <f>IF(ISBLANK($A5),"",INDEX(kluci!$A$1:$F$300,MATCH($A5,kluci!$A$1:$A$300,0),2))</f>
        <v>Záleský Martin</v>
      </c>
      <c r="E5" s="87">
        <f>IF(ISBLANK($A5),"",INDEX(kluci!$A$1:$F$300,MATCH($A5,kluci!$A$1:$A$300,0),3))</f>
        <v>2007</v>
      </c>
      <c r="F5" s="87" t="str">
        <f>IF(ISBLANK($A5),"",INDEX(kluci!$A$1:$F$300,MATCH($A5,kluci!$A$1:$A$300,0),4))</f>
        <v>U15</v>
      </c>
      <c r="G5" s="86" t="str">
        <f>IF(ISBLANK($A5),"",INDEX(kluci!$A$1:$F$300,MATCH($A5,kluci!$A$1:$A$300,0),5))</f>
        <v>DTJ Hradec Králové</v>
      </c>
      <c r="H5" s="84" t="str">
        <f>IF(ISBLANK($A5),"",INDEX(kluci!$A$1:$F$300,MATCH($A5,kluci!$A$1:$A$300,0),6))</f>
        <v>HK</v>
      </c>
      <c r="I5" s="30"/>
      <c r="J5" s="21">
        <v>150</v>
      </c>
      <c r="K5" s="21">
        <v>120</v>
      </c>
      <c r="L5" s="21">
        <v>90</v>
      </c>
      <c r="M5" s="28"/>
      <c r="N5" s="31">
        <v>70</v>
      </c>
      <c r="O5" s="29"/>
      <c r="P5" s="27">
        <f>SUM(I5:N5)-O5</f>
        <v>430</v>
      </c>
    </row>
    <row r="6" spans="1:16" x14ac:dyDescent="0.3">
      <c r="A6" s="50">
        <v>73583</v>
      </c>
      <c r="B6" s="53" t="s">
        <v>4</v>
      </c>
      <c r="C6" s="53" t="s">
        <v>3</v>
      </c>
      <c r="D6" s="86" t="str">
        <f>IF(ISBLANK($A6),"",INDEX(kluci!$A$1:$F$300,MATCH($A6,kluci!$A$1:$A$300,0),2))</f>
        <v>Dušek Rostislav</v>
      </c>
      <c r="E6" s="87">
        <f>IF(ISBLANK($A6),"",INDEX(kluci!$A$1:$F$300,MATCH($A6,kluci!$A$1:$A$300,0),3))</f>
        <v>2007</v>
      </c>
      <c r="F6" s="87" t="str">
        <f>IF(ISBLANK($A6),"",INDEX(kluci!$A$1:$F$300,MATCH($A6,kluci!$A$1:$A$300,0),4))</f>
        <v>U15</v>
      </c>
      <c r="G6" s="86" t="str">
        <f>IF(ISBLANK($A6),"",INDEX(kluci!$A$1:$F$300,MATCH($A6,kluci!$A$1:$A$300,0),5))</f>
        <v>Dobré SK</v>
      </c>
      <c r="H6" s="84" t="str">
        <f>IF(ISBLANK($A6),"",INDEX(kluci!$A$1:$F$300,MATCH($A6,kluci!$A$1:$A$300,0),6))</f>
        <v>HK</v>
      </c>
      <c r="I6" s="22">
        <v>120</v>
      </c>
      <c r="J6" s="23">
        <v>100</v>
      </c>
      <c r="K6" s="23">
        <v>90</v>
      </c>
      <c r="L6" s="23">
        <v>60</v>
      </c>
      <c r="M6" s="24"/>
      <c r="N6" s="31">
        <v>90</v>
      </c>
      <c r="O6" s="26">
        <v>60</v>
      </c>
      <c r="P6" s="27">
        <f>SUM(I6:N6)-O6</f>
        <v>400</v>
      </c>
    </row>
    <row r="7" spans="1:16" x14ac:dyDescent="0.3">
      <c r="A7" s="50">
        <v>68843</v>
      </c>
      <c r="B7" s="22" t="s">
        <v>132</v>
      </c>
      <c r="C7" s="22" t="s">
        <v>14</v>
      </c>
      <c r="D7" s="86" t="str">
        <f>IF(ISBLANK($A7),"",INDEX(kluci!$A$1:$F$300,MATCH($A7,kluci!$A$1:$A$300,0),2))</f>
        <v>Wagner Mark Robin</v>
      </c>
      <c r="E7" s="87">
        <f>IF(ISBLANK($A7),"",INDEX(kluci!$A$1:$F$300,MATCH($A7,kluci!$A$1:$A$300,0),3))</f>
        <v>2007</v>
      </c>
      <c r="F7" s="87" t="str">
        <f>IF(ISBLANK($A7),"",INDEX(kluci!$A$1:$F$300,MATCH($A7,kluci!$A$1:$A$300,0),4))</f>
        <v>U15</v>
      </c>
      <c r="G7" s="86" t="str">
        <f>IF(ISBLANK($A7),"",INDEX(kluci!$A$1:$F$300,MATCH($A7,kluci!$A$1:$A$300,0),5))</f>
        <v>Heřmanův Městec</v>
      </c>
      <c r="H7" s="84" t="str">
        <f>IF(ISBLANK($A7),"",INDEX(kluci!$A$1:$F$300,MATCH($A7,kluci!$A$1:$A$300,0),6))</f>
        <v>PA</v>
      </c>
      <c r="I7" s="30"/>
      <c r="J7" s="21">
        <v>120</v>
      </c>
      <c r="K7" s="21"/>
      <c r="L7" s="21">
        <v>70</v>
      </c>
      <c r="M7" s="28"/>
      <c r="N7" s="31">
        <v>45</v>
      </c>
      <c r="O7" s="29"/>
      <c r="P7" s="27">
        <f>SUM(I7:N7)-O7</f>
        <v>235</v>
      </c>
    </row>
    <row r="8" spans="1:16" x14ac:dyDescent="0.3">
      <c r="A8" s="50">
        <v>71230</v>
      </c>
      <c r="B8" s="22" t="s">
        <v>133</v>
      </c>
      <c r="C8" s="22" t="s">
        <v>131</v>
      </c>
      <c r="D8" s="86" t="str">
        <f>IF(ISBLANK($A8),"",INDEX(kluci!$A$1:$F$300,MATCH($A8,kluci!$A$1:$A$300,0),2))</f>
        <v>Mejtský David</v>
      </c>
      <c r="E8" s="87">
        <f>IF(ISBLANK($A8),"",INDEX(kluci!$A$1:$F$300,MATCH($A8,kluci!$A$1:$A$300,0),3))</f>
        <v>2009</v>
      </c>
      <c r="F8" s="87" t="str">
        <f>IF(ISBLANK($A8),"",INDEX(kluci!$A$1:$F$300,MATCH($A8,kluci!$A$1:$A$300,0),4))</f>
        <v>U13</v>
      </c>
      <c r="G8" s="86" t="str">
        <f>IF(ISBLANK($A8),"",INDEX(kluci!$A$1:$F$300,MATCH($A8,kluci!$A$1:$A$300,0),5))</f>
        <v>Kostelec nad Orlicí</v>
      </c>
      <c r="H8" s="84" t="str">
        <f>IF(ISBLANK($A8),"",INDEX(kluci!$A$1:$F$300,MATCH($A8,kluci!$A$1:$A$300,0),6))</f>
        <v>HK</v>
      </c>
      <c r="I8" s="30">
        <v>70</v>
      </c>
      <c r="J8" s="21">
        <v>30</v>
      </c>
      <c r="K8" s="21"/>
      <c r="L8" s="21">
        <v>35</v>
      </c>
      <c r="M8" s="28">
        <v>60</v>
      </c>
      <c r="N8" s="31">
        <v>60</v>
      </c>
      <c r="O8" s="52">
        <v>30</v>
      </c>
      <c r="P8" s="27">
        <f>SUM(I8:N8)-O8</f>
        <v>225</v>
      </c>
    </row>
    <row r="9" spans="1:16" x14ac:dyDescent="0.3">
      <c r="A9" s="50">
        <v>74172</v>
      </c>
      <c r="B9" s="22" t="s">
        <v>130</v>
      </c>
      <c r="C9" s="22" t="s">
        <v>132</v>
      </c>
      <c r="D9" s="86" t="str">
        <f>IF(ISBLANK($A9),"",INDEX(kluci!$A$1:$F$300,MATCH($A9,kluci!$A$1:$A$300,0),2))</f>
        <v>Dušek Jakub</v>
      </c>
      <c r="E9" s="87">
        <f>IF(ISBLANK($A9),"",INDEX(kluci!$A$1:$F$300,MATCH($A9,kluci!$A$1:$A$300,0),3))</f>
        <v>2009</v>
      </c>
      <c r="F9" s="87" t="str">
        <f>IF(ISBLANK($A9),"",INDEX(kluci!$A$1:$F$300,MATCH($A9,kluci!$A$1:$A$300,0),4))</f>
        <v>U13</v>
      </c>
      <c r="G9" s="86" t="str">
        <f>IF(ISBLANK($A9),"",INDEX(kluci!$A$1:$F$300,MATCH($A9,kluci!$A$1:$A$300,0),5))</f>
        <v>Dobré SK</v>
      </c>
      <c r="H9" s="84" t="str">
        <f>IF(ISBLANK($A9),"",INDEX(kluci!$A$1:$F$300,MATCH($A9,kluci!$A$1:$A$300,0),6))</f>
        <v>HK</v>
      </c>
      <c r="I9" s="22">
        <v>15</v>
      </c>
      <c r="J9" s="23">
        <v>90</v>
      </c>
      <c r="K9" s="23">
        <v>70</v>
      </c>
      <c r="L9" s="23">
        <v>45</v>
      </c>
      <c r="M9" s="24"/>
      <c r="N9" s="31"/>
      <c r="O9" s="26"/>
      <c r="P9" s="27">
        <f>SUM(I9:N9)-O9</f>
        <v>220</v>
      </c>
    </row>
    <row r="10" spans="1:16" x14ac:dyDescent="0.3">
      <c r="A10" s="50">
        <v>69716</v>
      </c>
      <c r="B10" s="22" t="s">
        <v>131</v>
      </c>
      <c r="C10" s="22" t="s">
        <v>133</v>
      </c>
      <c r="D10" s="86" t="str">
        <f>IF(ISBLANK($A10),"",INDEX(kluci!$A$1:$F$300,MATCH($A10,kluci!$A$1:$A$300,0),2))</f>
        <v>Matuška Petr</v>
      </c>
      <c r="E10" s="87">
        <f>IF(ISBLANK($A10),"",INDEX(kluci!$A$1:$F$300,MATCH($A10,kluci!$A$1:$A$300,0),3))</f>
        <v>2007</v>
      </c>
      <c r="F10" s="87" t="str">
        <f>IF(ISBLANK($A10),"",INDEX(kluci!$A$1:$F$300,MATCH($A10,kluci!$A$1:$A$300,0),4))</f>
        <v>U15</v>
      </c>
      <c r="G10" s="86" t="str">
        <f>IF(ISBLANK($A10),"",INDEX(kluci!$A$1:$F$300,MATCH($A10,kluci!$A$1:$A$300,0),5))</f>
        <v>Hostinné Tatran</v>
      </c>
      <c r="H10" s="84" t="str">
        <f>IF(ISBLANK($A10),"",INDEX(kluci!$A$1:$F$300,MATCH($A10,kluci!$A$1:$A$300,0),6))</f>
        <v>HK</v>
      </c>
      <c r="I10" s="30">
        <v>90</v>
      </c>
      <c r="J10" s="21"/>
      <c r="K10" s="21"/>
      <c r="L10" s="21"/>
      <c r="M10" s="28">
        <v>120</v>
      </c>
      <c r="N10" s="31"/>
      <c r="O10" s="29"/>
      <c r="P10" s="27">
        <f>SUM(I10:N10)-O10</f>
        <v>210</v>
      </c>
    </row>
    <row r="11" spans="1:16" x14ac:dyDescent="0.3">
      <c r="A11" s="50">
        <v>71228</v>
      </c>
      <c r="B11" s="22" t="s">
        <v>14</v>
      </c>
      <c r="C11" s="22" t="s">
        <v>13</v>
      </c>
      <c r="D11" s="86" t="str">
        <f>IF(ISBLANK($A11),"",INDEX(kluci!$A$1:$F$300,MATCH($A11,kluci!$A$1:$A$300,0),2))</f>
        <v>Hladký Radovan</v>
      </c>
      <c r="E11" s="87">
        <f>IF(ISBLANK($A11),"",INDEX(kluci!$A$1:$F$300,MATCH($A11,kluci!$A$1:$A$300,0),3))</f>
        <v>2009</v>
      </c>
      <c r="F11" s="87" t="str">
        <f>IF(ISBLANK($A11),"",INDEX(kluci!$A$1:$F$300,MATCH($A11,kluci!$A$1:$A$300,0),4))</f>
        <v>U13</v>
      </c>
      <c r="G11" s="86" t="str">
        <f>IF(ISBLANK($A11),"",INDEX(kluci!$A$1:$F$300,MATCH($A11,kluci!$A$1:$A$300,0),5))</f>
        <v>Kostelec nad Orlicí</v>
      </c>
      <c r="H11" s="84" t="str">
        <f>IF(ISBLANK($A11),"",INDEX(kluci!$A$1:$F$300,MATCH($A11,kluci!$A$1:$A$300,0),6))</f>
        <v>HK</v>
      </c>
      <c r="I11" s="22">
        <v>45</v>
      </c>
      <c r="J11" s="23">
        <v>30</v>
      </c>
      <c r="K11" s="23"/>
      <c r="L11" s="23">
        <v>15</v>
      </c>
      <c r="M11" s="24">
        <v>90</v>
      </c>
      <c r="N11" s="31">
        <v>35</v>
      </c>
      <c r="O11" s="26">
        <v>15</v>
      </c>
      <c r="P11" s="27">
        <f>SUM(I11:N11)-O11</f>
        <v>200</v>
      </c>
    </row>
    <row r="12" spans="1:16" x14ac:dyDescent="0.3">
      <c r="A12" s="50">
        <v>65665</v>
      </c>
      <c r="B12" s="22" t="s">
        <v>13</v>
      </c>
      <c r="C12" s="22" t="s">
        <v>130</v>
      </c>
      <c r="D12" s="86" t="str">
        <f>IF(ISBLANK($A12),"",INDEX(kluci!$A$1:$F$300,MATCH($A12,kluci!$A$1:$A$300,0),2))</f>
        <v>Skákal Dominik</v>
      </c>
      <c r="E12" s="87">
        <f>IF(ISBLANK($A12),"",INDEX(kluci!$A$1:$F$300,MATCH($A12,kluci!$A$1:$A$300,0),3))</f>
        <v>2009</v>
      </c>
      <c r="F12" s="87" t="str">
        <f>IF(ISBLANK($A12),"",INDEX(kluci!$A$1:$F$300,MATCH($A12,kluci!$A$1:$A$300,0),4))</f>
        <v>U13</v>
      </c>
      <c r="G12" s="86" t="str">
        <f>IF(ISBLANK($A12),"",INDEX(kluci!$A$1:$F$300,MATCH($A12,kluci!$A$1:$A$300,0),5))</f>
        <v>DTJ Hradec Králové</v>
      </c>
      <c r="H12" s="84" t="str">
        <f>IF(ISBLANK($A12),"",INDEX(kluci!$A$1:$F$300,MATCH($A12,kluci!$A$1:$A$300,0),6))</f>
        <v>HK</v>
      </c>
      <c r="I12" s="30">
        <v>15</v>
      </c>
      <c r="J12" s="21">
        <v>70</v>
      </c>
      <c r="K12" s="21">
        <v>60</v>
      </c>
      <c r="L12" s="21">
        <v>30</v>
      </c>
      <c r="M12" s="28">
        <v>35</v>
      </c>
      <c r="N12" s="31">
        <v>15</v>
      </c>
      <c r="O12" s="52">
        <v>30</v>
      </c>
      <c r="P12" s="27">
        <f>SUM(I12:N12)-O12</f>
        <v>195</v>
      </c>
    </row>
    <row r="13" spans="1:16" x14ac:dyDescent="0.3">
      <c r="A13" s="50">
        <v>70723</v>
      </c>
      <c r="B13" s="22" t="s">
        <v>32</v>
      </c>
      <c r="C13" s="22" t="s">
        <v>32</v>
      </c>
      <c r="D13" s="86" t="str">
        <f>IF(ISBLANK($A13),"",INDEX(kluci!$A$1:$F$300,MATCH($A13,kluci!$A$1:$A$300,0),2))</f>
        <v>Pohl Pavel</v>
      </c>
      <c r="E13" s="87">
        <f>IF(ISBLANK($A13),"",INDEX(kluci!$A$1:$F$300,MATCH($A13,kluci!$A$1:$A$300,0),3))</f>
        <v>2008</v>
      </c>
      <c r="F13" s="87" t="str">
        <f>IF(ISBLANK($A13),"",INDEX(kluci!$A$1:$F$300,MATCH($A13,kluci!$A$1:$A$300,0),4))</f>
        <v>U15</v>
      </c>
      <c r="G13" s="86" t="str">
        <f>IF(ISBLANK($A13),"",INDEX(kluci!$A$1:$F$300,MATCH($A13,kluci!$A$1:$A$300,0),5))</f>
        <v>Choceň</v>
      </c>
      <c r="H13" s="84" t="str">
        <f>IF(ISBLANK($A13),"",INDEX(kluci!$A$1:$F$300,MATCH($A13,kluci!$A$1:$A$300,0),6))</f>
        <v>PA</v>
      </c>
      <c r="I13" s="30">
        <v>40</v>
      </c>
      <c r="J13" s="21">
        <v>60</v>
      </c>
      <c r="K13" s="21"/>
      <c r="L13" s="21">
        <v>40</v>
      </c>
      <c r="M13" s="28"/>
      <c r="N13" s="31"/>
      <c r="O13" s="52"/>
      <c r="P13" s="27">
        <f>SUM(I13:N13)-O13</f>
        <v>140</v>
      </c>
    </row>
    <row r="14" spans="1:16" x14ac:dyDescent="0.3">
      <c r="A14" s="50">
        <v>80745</v>
      </c>
      <c r="B14" s="22" t="s">
        <v>26</v>
      </c>
      <c r="C14" s="22" t="s">
        <v>31</v>
      </c>
      <c r="D14" s="86" t="str">
        <f>IF(ISBLANK($A14),"",INDEX(kluci!$A$1:$F$300,MATCH($A14,kluci!$A$1:$A$300,0),2))</f>
        <v>Jirout Lukáš</v>
      </c>
      <c r="E14" s="87">
        <f>IF(ISBLANK($A14),"",INDEX(kluci!$A$1:$F$300,MATCH($A14,kluci!$A$1:$A$300,0),3))</f>
        <v>2009</v>
      </c>
      <c r="F14" s="87" t="str">
        <f>IF(ISBLANK($A14),"",INDEX(kluci!$A$1:$F$300,MATCH($A14,kluci!$A$1:$A$300,0),4))</f>
        <v>U13</v>
      </c>
      <c r="G14" s="86" t="str">
        <f>IF(ISBLANK($A14),"",INDEX(kluci!$A$1:$F$300,MATCH($A14,kluci!$A$1:$A$300,0),5))</f>
        <v>Pardubice Tesla</v>
      </c>
      <c r="H14" s="84" t="str">
        <f>IF(ISBLANK($A14),"",INDEX(kluci!$A$1:$F$300,MATCH($A14,kluci!$A$1:$A$300,0),6))</f>
        <v>PA</v>
      </c>
      <c r="I14" s="30">
        <v>4</v>
      </c>
      <c r="J14" s="21">
        <v>15</v>
      </c>
      <c r="K14" s="21">
        <v>30</v>
      </c>
      <c r="L14" s="21"/>
      <c r="M14" s="28">
        <v>70</v>
      </c>
      <c r="N14" s="31">
        <v>15</v>
      </c>
      <c r="O14" s="52">
        <v>4</v>
      </c>
      <c r="P14" s="27">
        <f>SUM(I14:N14)-O14</f>
        <v>130</v>
      </c>
    </row>
    <row r="15" spans="1:16" x14ac:dyDescent="0.3">
      <c r="A15" s="50">
        <v>70868</v>
      </c>
      <c r="B15" s="22" t="s">
        <v>31</v>
      </c>
      <c r="C15" s="22" t="s">
        <v>334</v>
      </c>
      <c r="D15" s="86" t="str">
        <f>IF(ISBLANK($A15),"",INDEX(kluci!$A$1:$F$300,MATCH($A15,kluci!$A$1:$A$300,0),2))</f>
        <v>Landa Matěj</v>
      </c>
      <c r="E15" s="87">
        <f>IF(ISBLANK($A15),"",INDEX(kluci!$A$1:$F$300,MATCH($A15,kluci!$A$1:$A$300,0),3))</f>
        <v>2008</v>
      </c>
      <c r="F15" s="87" t="str">
        <f>IF(ISBLANK($A15),"",INDEX(kluci!$A$1:$F$300,MATCH($A15,kluci!$A$1:$A$300,0),4))</f>
        <v>U15</v>
      </c>
      <c r="G15" s="86" t="str">
        <f>IF(ISBLANK($A15),"",INDEX(kluci!$A$1:$F$300,MATCH($A15,kluci!$A$1:$A$300,0),5))</f>
        <v>DTJ Hradec Králové</v>
      </c>
      <c r="H15" s="84" t="str">
        <f>IF(ISBLANK($A15),"",INDEX(kluci!$A$1:$F$300,MATCH($A15,kluci!$A$1:$A$300,0),6))</f>
        <v>HK</v>
      </c>
      <c r="I15" s="22">
        <v>35</v>
      </c>
      <c r="J15" s="23"/>
      <c r="K15" s="23">
        <v>15</v>
      </c>
      <c r="L15" s="23">
        <v>15</v>
      </c>
      <c r="M15" s="24">
        <v>40</v>
      </c>
      <c r="N15" s="31">
        <v>30</v>
      </c>
      <c r="O15" s="26">
        <v>15</v>
      </c>
      <c r="P15" s="27">
        <f>SUM(I15:N15)-O15</f>
        <v>120</v>
      </c>
    </row>
    <row r="16" spans="1:16" x14ac:dyDescent="0.3">
      <c r="A16" s="50">
        <v>71590</v>
      </c>
      <c r="B16" s="22" t="s">
        <v>249</v>
      </c>
      <c r="C16" s="22" t="s">
        <v>26</v>
      </c>
      <c r="D16" s="86" t="str">
        <f>IF(ISBLANK($A16),"",INDEX(kluci!$A$1:$F$300,MATCH($A16,kluci!$A$1:$A$300,0),2))</f>
        <v>Škalda Jan</v>
      </c>
      <c r="E16" s="87">
        <f>IF(ISBLANK($A16),"",INDEX(kluci!$A$1:$F$300,MATCH($A16,kluci!$A$1:$A$300,0),3))</f>
        <v>2009</v>
      </c>
      <c r="F16" s="87" t="str">
        <f>IF(ISBLANK($A16),"",INDEX(kluci!$A$1:$F$300,MATCH($A16,kluci!$A$1:$A$300,0),4))</f>
        <v>U13</v>
      </c>
      <c r="G16" s="86" t="str">
        <f>IF(ISBLANK($A16),"",INDEX(kluci!$A$1:$F$300,MATCH($A16,kluci!$A$1:$A$300,0),5))</f>
        <v>Dobré SK</v>
      </c>
      <c r="H16" s="84" t="str">
        <f>IF(ISBLANK($A16),"",INDEX(kluci!$A$1:$F$300,MATCH($A16,kluci!$A$1:$A$300,0),6))</f>
        <v>HK</v>
      </c>
      <c r="I16" s="30"/>
      <c r="J16" s="21"/>
      <c r="K16" s="21"/>
      <c r="L16" s="21">
        <v>120</v>
      </c>
      <c r="M16" s="28"/>
      <c r="N16" s="31"/>
      <c r="O16" s="29"/>
      <c r="P16" s="27">
        <f>SUM(I16:N16)-O16</f>
        <v>120</v>
      </c>
    </row>
    <row r="17" spans="1:16" x14ac:dyDescent="0.3">
      <c r="A17" s="50">
        <v>71810</v>
      </c>
      <c r="B17" s="22" t="s">
        <v>249</v>
      </c>
      <c r="C17" s="109"/>
      <c r="D17" s="86" t="str">
        <f>IF(ISBLANK($A17),"",INDEX(kluci!$A$1:$F$300,MATCH($A17,kluci!$A$1:$A$300,0),2))</f>
        <v>Jirout Vojtěch</v>
      </c>
      <c r="E17" s="87">
        <f>IF(ISBLANK($A17),"",INDEX(kluci!$A$1:$F$300,MATCH($A17,kluci!$A$1:$A$300,0),3))</f>
        <v>2007</v>
      </c>
      <c r="F17" s="87" t="str">
        <f>IF(ISBLANK($A17),"",INDEX(kluci!$A$1:$F$300,MATCH($A17,kluci!$A$1:$A$300,0),4))</f>
        <v>U15</v>
      </c>
      <c r="G17" s="86" t="str">
        <f>IF(ISBLANK($A17),"",INDEX(kluci!$A$1:$F$300,MATCH($A17,kluci!$A$1:$A$300,0),5))</f>
        <v>Heřmanův Městec</v>
      </c>
      <c r="H17" s="84" t="str">
        <f>IF(ISBLANK($A17),"",INDEX(kluci!$A$1:$F$300,MATCH($A17,kluci!$A$1:$A$300,0),6))</f>
        <v>PA</v>
      </c>
      <c r="I17" s="30"/>
      <c r="J17" s="21"/>
      <c r="K17" s="21"/>
      <c r="L17" s="21"/>
      <c r="M17" s="28"/>
      <c r="N17" s="31">
        <v>120</v>
      </c>
      <c r="O17" s="52"/>
      <c r="P17" s="27">
        <f>SUM(I17:N17)-O17</f>
        <v>120</v>
      </c>
    </row>
    <row r="18" spans="1:16" x14ac:dyDescent="0.3">
      <c r="A18" s="50">
        <v>70766</v>
      </c>
      <c r="B18" s="22" t="s">
        <v>29</v>
      </c>
      <c r="C18" s="22" t="s">
        <v>357</v>
      </c>
      <c r="D18" s="86" t="str">
        <f>IF(ISBLANK($A18),"",INDEX(kluci!$A$1:$F$300,MATCH($A18,kluci!$A$1:$A$300,0),2))</f>
        <v>Skákal Daniel</v>
      </c>
      <c r="E18" s="87">
        <f>IF(ISBLANK($A18),"",INDEX(kluci!$A$1:$F$300,MATCH($A18,kluci!$A$1:$A$300,0),3))</f>
        <v>2011</v>
      </c>
      <c r="F18" s="87" t="str">
        <f>IF(ISBLANK($A18),"",INDEX(kluci!$A$1:$F$300,MATCH($A18,kluci!$A$1:$A$300,0),4))</f>
        <v>U11</v>
      </c>
      <c r="G18" s="86" t="str">
        <f>IF(ISBLANK($A18),"",INDEX(kluci!$A$1:$F$300,MATCH($A18,kluci!$A$1:$A$300,0),5))</f>
        <v>DTJ Hradec Králové</v>
      </c>
      <c r="H18" s="84" t="str">
        <f>IF(ISBLANK($A18),"",INDEX(kluci!$A$1:$F$300,MATCH($A18,kluci!$A$1:$A$300,0),6))</f>
        <v>HK</v>
      </c>
      <c r="I18" s="30">
        <v>12</v>
      </c>
      <c r="J18" s="21">
        <v>65</v>
      </c>
      <c r="K18" s="21">
        <v>40</v>
      </c>
      <c r="L18" s="21"/>
      <c r="M18" s="28"/>
      <c r="N18" s="31"/>
      <c r="O18" s="52"/>
      <c r="P18" s="27">
        <f>SUM(I18:N18)-O18</f>
        <v>117</v>
      </c>
    </row>
    <row r="19" spans="1:16" x14ac:dyDescent="0.3">
      <c r="A19" s="50">
        <v>74906</v>
      </c>
      <c r="B19" s="22" t="s">
        <v>27</v>
      </c>
      <c r="C19" s="22" t="s">
        <v>335</v>
      </c>
      <c r="D19" s="86" t="str">
        <f>IF(ISBLANK($A19),"",INDEX(kluci!$A$1:$F$300,MATCH($A19,kluci!$A$1:$A$300,0),2))</f>
        <v>Michek Tomáš</v>
      </c>
      <c r="E19" s="87">
        <f>IF(ISBLANK($A19),"",INDEX(kluci!$A$1:$F$300,MATCH($A19,kluci!$A$1:$A$300,0),3))</f>
        <v>2009</v>
      </c>
      <c r="F19" s="87" t="str">
        <f>IF(ISBLANK($A19),"",INDEX(kluci!$A$1:$F$300,MATCH($A19,kluci!$A$1:$A$300,0),4))</f>
        <v>U13</v>
      </c>
      <c r="G19" s="86" t="str">
        <f>IF(ISBLANK($A19),"",INDEX(kluci!$A$1:$F$300,MATCH($A19,kluci!$A$1:$A$300,0),5))</f>
        <v>Chrudim Sokol</v>
      </c>
      <c r="H19" s="84" t="str">
        <f>IF(ISBLANK($A19),"",INDEX(kluci!$A$1:$F$300,MATCH($A19,kluci!$A$1:$A$300,0),6))</f>
        <v>PA</v>
      </c>
      <c r="I19" s="30">
        <v>15</v>
      </c>
      <c r="J19" s="21">
        <v>30</v>
      </c>
      <c r="K19" s="21">
        <v>35</v>
      </c>
      <c r="L19" s="21"/>
      <c r="M19" s="28"/>
      <c r="N19" s="31">
        <v>15</v>
      </c>
      <c r="O19" s="29"/>
      <c r="P19" s="27">
        <f>SUM(I19:N19)-O19</f>
        <v>95</v>
      </c>
    </row>
    <row r="20" spans="1:16" x14ac:dyDescent="0.3">
      <c r="A20" s="50">
        <v>71386</v>
      </c>
      <c r="B20" s="22" t="s">
        <v>335</v>
      </c>
      <c r="C20" s="22" t="s">
        <v>29</v>
      </c>
      <c r="D20" s="86" t="str">
        <f>IF(ISBLANK($A20),"",INDEX(kluci!$A$1:$F$300,MATCH($A20,kluci!$A$1:$A$300,0),2))</f>
        <v>Matuška Tomáš</v>
      </c>
      <c r="E20" s="87">
        <f>IF(ISBLANK($A20),"",INDEX(kluci!$A$1:$F$300,MATCH($A20,kluci!$A$1:$A$300,0),3))</f>
        <v>2012</v>
      </c>
      <c r="F20" s="87" t="str">
        <f>IF(ISBLANK($A20),"",INDEX(kluci!$A$1:$F$300,MATCH($A20,kluci!$A$1:$A$300,0),4))</f>
        <v>U11</v>
      </c>
      <c r="G20" s="86" t="str">
        <f>IF(ISBLANK($A20),"",INDEX(kluci!$A$1:$F$300,MATCH($A20,kluci!$A$1:$A$300,0),5))</f>
        <v>Hostinné Tatran</v>
      </c>
      <c r="H20" s="84" t="str">
        <f>IF(ISBLANK($A20),"",INDEX(kluci!$A$1:$F$300,MATCH($A20,kluci!$A$1:$A$300,0),6))</f>
        <v>HK</v>
      </c>
      <c r="I20" s="30">
        <v>60</v>
      </c>
      <c r="J20" s="21">
        <v>30</v>
      </c>
      <c r="K20" s="21"/>
      <c r="L20" s="21"/>
      <c r="M20" s="28"/>
      <c r="N20" s="31"/>
      <c r="O20" s="29"/>
      <c r="P20" s="27">
        <f>SUM(I20:N20)-O20</f>
        <v>90</v>
      </c>
    </row>
    <row r="21" spans="1:16" x14ac:dyDescent="0.3">
      <c r="A21" s="50">
        <v>78821</v>
      </c>
      <c r="B21" s="22" t="s">
        <v>336</v>
      </c>
      <c r="C21" s="22" t="s">
        <v>27</v>
      </c>
      <c r="D21" s="86" t="str">
        <f>IF(ISBLANK($A21),"",INDEX(kluci!$A$1:$F$300,MATCH($A21,kluci!$A$1:$A$300,0),2))</f>
        <v>Přiklopil Aleš</v>
      </c>
      <c r="E21" s="87">
        <f>IF(ISBLANK($A21),"",INDEX(kluci!$A$1:$F$300,MATCH($A21,kluci!$A$1:$A$300,0),3))</f>
        <v>2007</v>
      </c>
      <c r="F21" s="87" t="str">
        <f>IF(ISBLANK($A21),"",INDEX(kluci!$A$1:$F$300,MATCH($A21,kluci!$A$1:$A$300,0),4))</f>
        <v>U15</v>
      </c>
      <c r="G21" s="86" t="str">
        <f>IF(ISBLANK($A21),"",INDEX(kluci!$A$1:$F$300,MATCH($A21,kluci!$A$1:$A$300,0),5))</f>
        <v>Pardubice Tesla</v>
      </c>
      <c r="H21" s="84" t="str">
        <f>IF(ISBLANK($A21),"",INDEX(kluci!$A$1:$F$300,MATCH($A21,kluci!$A$1:$A$300,0),6))</f>
        <v>PA</v>
      </c>
      <c r="I21" s="30">
        <v>12</v>
      </c>
      <c r="J21" s="21">
        <v>30</v>
      </c>
      <c r="K21" s="21">
        <v>45</v>
      </c>
      <c r="L21" s="21"/>
      <c r="M21" s="28"/>
      <c r="N21" s="31"/>
      <c r="O21" s="52"/>
      <c r="P21" s="27">
        <f>SUM(I21:N21)-O21</f>
        <v>87</v>
      </c>
    </row>
    <row r="22" spans="1:16" x14ac:dyDescent="0.3">
      <c r="A22" s="50">
        <v>66216</v>
      </c>
      <c r="B22" s="22" t="s">
        <v>89</v>
      </c>
      <c r="C22" s="22" t="s">
        <v>421</v>
      </c>
      <c r="D22" s="86" t="str">
        <f>IF(ISBLANK($A22),"",INDEX(kluci!$A$1:$F$300,MATCH($A22,kluci!$A$1:$A$300,0),2))</f>
        <v>Marek Lukáš</v>
      </c>
      <c r="E22" s="87">
        <f>IF(ISBLANK($A22),"",INDEX(kluci!$A$1:$F$300,MATCH($A22,kluci!$A$1:$A$300,0),3))</f>
        <v>2007</v>
      </c>
      <c r="F22" s="87" t="str">
        <f>IF(ISBLANK($A22),"",INDEX(kluci!$A$1:$F$300,MATCH($A22,kluci!$A$1:$A$300,0),4))</f>
        <v>U15</v>
      </c>
      <c r="G22" s="86" t="str">
        <f>IF(ISBLANK($A22),"",INDEX(kluci!$A$1:$F$300,MATCH($A22,kluci!$A$1:$A$300,0),5))</f>
        <v>Lanškroun TJ</v>
      </c>
      <c r="H22" s="84" t="str">
        <f>IF(ISBLANK($A22),"",INDEX(kluci!$A$1:$F$300,MATCH($A22,kluci!$A$1:$A$300,0),6))</f>
        <v>PA</v>
      </c>
      <c r="I22" s="30">
        <v>15</v>
      </c>
      <c r="J22" s="21">
        <v>30</v>
      </c>
      <c r="K22" s="21"/>
      <c r="L22" s="21"/>
      <c r="M22" s="28"/>
      <c r="N22" s="31">
        <v>40</v>
      </c>
      <c r="O22" s="52"/>
      <c r="P22" s="27">
        <f>SUM(I22:N22)-O22</f>
        <v>85</v>
      </c>
    </row>
    <row r="23" spans="1:16" x14ac:dyDescent="0.3">
      <c r="A23" s="50">
        <v>78820</v>
      </c>
      <c r="B23" s="22" t="s">
        <v>92</v>
      </c>
      <c r="C23" s="22" t="s">
        <v>89</v>
      </c>
      <c r="D23" s="86" t="str">
        <f>IF(ISBLANK($A23),"",INDEX(kluci!$A$1:$F$300,MATCH($A23,kluci!$A$1:$A$300,0),2))</f>
        <v>Kobera Michal</v>
      </c>
      <c r="E23" s="87">
        <f>IF(ISBLANK($A23),"",INDEX(kluci!$A$1:$F$300,MATCH($A23,kluci!$A$1:$A$300,0),3))</f>
        <v>2009</v>
      </c>
      <c r="F23" s="87" t="str">
        <f>IF(ISBLANK($A23),"",INDEX(kluci!$A$1:$F$300,MATCH($A23,kluci!$A$1:$A$300,0),4))</f>
        <v>U13</v>
      </c>
      <c r="G23" s="86" t="str">
        <f>IF(ISBLANK($A23),"",INDEX(kluci!$A$1:$F$300,MATCH($A23,kluci!$A$1:$A$300,0),5))</f>
        <v>Pardubice Tesla</v>
      </c>
      <c r="H23" s="84" t="str">
        <f>IF(ISBLANK($A23),"",INDEX(kluci!$A$1:$F$300,MATCH($A23,kluci!$A$1:$A$300,0),6))</f>
        <v>PA</v>
      </c>
      <c r="I23" s="30">
        <v>30</v>
      </c>
      <c r="J23" s="21"/>
      <c r="K23" s="21">
        <v>15</v>
      </c>
      <c r="L23" s="21">
        <v>15</v>
      </c>
      <c r="M23" s="28">
        <v>9</v>
      </c>
      <c r="N23" s="31">
        <v>15</v>
      </c>
      <c r="O23" s="52">
        <v>9</v>
      </c>
      <c r="P23" s="27">
        <f>SUM(I23:N23)-O23</f>
        <v>75</v>
      </c>
    </row>
    <row r="24" spans="1:16" x14ac:dyDescent="0.3">
      <c r="A24" s="50">
        <v>70262</v>
      </c>
      <c r="B24" s="22" t="s">
        <v>97</v>
      </c>
      <c r="C24" s="22" t="s">
        <v>92</v>
      </c>
      <c r="D24" s="86" t="str">
        <f>IF(ISBLANK($A24),"",INDEX(kluci!$A$1:$F$300,MATCH($A24,kluci!$A$1:$A$300,0),2))</f>
        <v>Balcar Vojtěch</v>
      </c>
      <c r="E24" s="87">
        <f>IF(ISBLANK($A24),"",INDEX(kluci!$A$1:$F$300,MATCH($A24,kluci!$A$1:$A$300,0),3))</f>
        <v>2008</v>
      </c>
      <c r="F24" s="87" t="str">
        <f>IF(ISBLANK($A24),"",INDEX(kluci!$A$1:$F$300,MATCH($A24,kluci!$A$1:$A$300,0),4))</f>
        <v>U15</v>
      </c>
      <c r="G24" s="86" t="str">
        <f>IF(ISBLANK($A24),"",INDEX(kluci!$A$1:$F$300,MATCH($A24,kluci!$A$1:$A$300,0),5))</f>
        <v>Stěžery Sokol</v>
      </c>
      <c r="H24" s="84" t="str">
        <f>IF(ISBLANK($A24),"",INDEX(kluci!$A$1:$F$300,MATCH($A24,kluci!$A$1:$A$300,0),6))</f>
        <v>HK</v>
      </c>
      <c r="I24" s="22"/>
      <c r="J24" s="23">
        <v>15</v>
      </c>
      <c r="K24" s="23">
        <v>8</v>
      </c>
      <c r="L24" s="23">
        <v>15</v>
      </c>
      <c r="M24" s="24">
        <v>30</v>
      </c>
      <c r="N24" s="31">
        <v>15</v>
      </c>
      <c r="O24" s="26">
        <v>8</v>
      </c>
      <c r="P24" s="27">
        <f>SUM(I24:N24)-O24</f>
        <v>75</v>
      </c>
    </row>
    <row r="25" spans="1:16" x14ac:dyDescent="0.3">
      <c r="A25" s="50">
        <v>66023</v>
      </c>
      <c r="B25" s="22" t="s">
        <v>358</v>
      </c>
      <c r="C25" s="22" t="s">
        <v>336</v>
      </c>
      <c r="D25" s="86" t="str">
        <f>IF(ISBLANK($A25),"",INDEX(kluci!$A$1:$F$300,MATCH($A25,kluci!$A$1:$A$300,0),2))</f>
        <v>Kycelt Lukáš</v>
      </c>
      <c r="E25" s="87">
        <f>IF(ISBLANK($A25),"",INDEX(kluci!$A$1:$F$300,MATCH($A25,kluci!$A$1:$A$300,0),3))</f>
        <v>2008</v>
      </c>
      <c r="F25" s="87" t="str">
        <f>IF(ISBLANK($A25),"",INDEX(kluci!$A$1:$F$300,MATCH($A25,kluci!$A$1:$A$300,0),4))</f>
        <v>U15</v>
      </c>
      <c r="G25" s="86" t="str">
        <f>IF(ISBLANK($A25),"",INDEX(kluci!$A$1:$F$300,MATCH($A25,kluci!$A$1:$A$300,0),5))</f>
        <v>Chlumec nad Cidlinou</v>
      </c>
      <c r="H25" s="84" t="str">
        <f>IF(ISBLANK($A25),"",INDEX(kluci!$A$1:$F$300,MATCH($A25,kluci!$A$1:$A$300,0),6))</f>
        <v>HK</v>
      </c>
      <c r="I25" s="30"/>
      <c r="J25" s="21">
        <v>75</v>
      </c>
      <c r="K25" s="21"/>
      <c r="L25" s="21"/>
      <c r="M25" s="28"/>
      <c r="N25" s="31"/>
      <c r="O25" s="29"/>
      <c r="P25" s="27">
        <f>SUM(I25:N25)-O25</f>
        <v>75</v>
      </c>
    </row>
    <row r="26" spans="1:16" x14ac:dyDescent="0.3">
      <c r="A26" s="50">
        <v>70885</v>
      </c>
      <c r="B26" s="22" t="s">
        <v>421</v>
      </c>
      <c r="C26" s="22" t="s">
        <v>134</v>
      </c>
      <c r="D26" s="86" t="str">
        <f>IF(ISBLANK($A26),"",INDEX(kluci!$A$1:$F$300,MATCH($A26,kluci!$A$1:$A$300,0),2))</f>
        <v>Vícha Jan</v>
      </c>
      <c r="E26" s="87">
        <f>IF(ISBLANK($A26),"",INDEX(kluci!$A$1:$F$300,MATCH($A26,kluci!$A$1:$A$300,0),3))</f>
        <v>2010</v>
      </c>
      <c r="F26" s="87" t="str">
        <f>IF(ISBLANK($A26),"",INDEX(kluci!$A$1:$F$300,MATCH($A26,kluci!$A$1:$A$300,0),4))</f>
        <v>U13</v>
      </c>
      <c r="G26" s="86" t="str">
        <f>IF(ISBLANK($A26),"",INDEX(kluci!$A$1:$F$300,MATCH($A26,kluci!$A$1:$A$300,0),5))</f>
        <v>TJ Sokol PP H. Králové 2</v>
      </c>
      <c r="H26" s="84" t="str">
        <f>IF(ISBLANK($A26),"",INDEX(kluci!$A$1:$F$300,MATCH($A26,kluci!$A$1:$A$300,0),6))</f>
        <v>HK</v>
      </c>
      <c r="I26" s="30">
        <v>12</v>
      </c>
      <c r="J26" s="21">
        <v>15</v>
      </c>
      <c r="K26" s="21">
        <v>1</v>
      </c>
      <c r="L26" s="21"/>
      <c r="M26" s="28">
        <v>15</v>
      </c>
      <c r="N26" s="31">
        <v>15</v>
      </c>
      <c r="O26" s="52">
        <v>1</v>
      </c>
      <c r="P26" s="27">
        <f>SUM(I26:N26)-O26</f>
        <v>57</v>
      </c>
    </row>
    <row r="27" spans="1:16" x14ac:dyDescent="0.3">
      <c r="A27" s="50">
        <v>71362</v>
      </c>
      <c r="B27" s="22" t="s">
        <v>526</v>
      </c>
      <c r="C27" s="22" t="s">
        <v>493</v>
      </c>
      <c r="D27" s="86" t="str">
        <f>IF(ISBLANK($A27),"",INDEX(kluci!$A$1:$F$300,MATCH($A27,kluci!$A$1:$A$300,0),2))</f>
        <v>Kolář Marek</v>
      </c>
      <c r="E27" s="87">
        <f>IF(ISBLANK($A27),"",INDEX(kluci!$A$1:$F$300,MATCH($A27,kluci!$A$1:$A$300,0),3))</f>
        <v>2008</v>
      </c>
      <c r="F27" s="87" t="str">
        <f>IF(ISBLANK($A27),"",INDEX(kluci!$A$1:$F$300,MATCH($A27,kluci!$A$1:$A$300,0),4))</f>
        <v>U15</v>
      </c>
      <c r="G27" s="86" t="str">
        <f>IF(ISBLANK($A27),"",INDEX(kluci!$A$1:$F$300,MATCH($A27,kluci!$A$1:$A$300,0),5))</f>
        <v>Dobré SK</v>
      </c>
      <c r="H27" s="84" t="str">
        <f>IF(ISBLANK($A27),"",INDEX(kluci!$A$1:$F$300,MATCH($A27,kluci!$A$1:$A$300,0),6))</f>
        <v>HK</v>
      </c>
      <c r="I27" s="30">
        <v>15</v>
      </c>
      <c r="J27" s="21">
        <v>30</v>
      </c>
      <c r="K27" s="21">
        <v>7</v>
      </c>
      <c r="L27" s="21"/>
      <c r="M27" s="28"/>
      <c r="N27" s="31"/>
      <c r="O27" s="52"/>
      <c r="P27" s="27">
        <f>SUM(I27:N27)-O27</f>
        <v>52</v>
      </c>
    </row>
    <row r="28" spans="1:16" x14ac:dyDescent="0.3">
      <c r="A28" s="50">
        <v>74365</v>
      </c>
      <c r="B28" s="22" t="s">
        <v>526</v>
      </c>
      <c r="C28" s="22" t="s">
        <v>493</v>
      </c>
      <c r="D28" s="86" t="str">
        <f>IF(ISBLANK($A28),"",INDEX(kluci!$A$1:$F$300,MATCH($A28,kluci!$A$1:$A$300,0),2))</f>
        <v>Nápravník Ondřej</v>
      </c>
      <c r="E28" s="87">
        <f>IF(ISBLANK($A28),"",INDEX(kluci!$A$1:$F$300,MATCH($A28,kluci!$A$1:$A$300,0),3))</f>
        <v>2010</v>
      </c>
      <c r="F28" s="87" t="str">
        <f>IF(ISBLANK($A28),"",INDEX(kluci!$A$1:$F$300,MATCH($A28,kluci!$A$1:$A$300,0),4))</f>
        <v>U13</v>
      </c>
      <c r="G28" s="86" t="str">
        <f>IF(ISBLANK($A28),"",INDEX(kluci!$A$1:$F$300,MATCH($A28,kluci!$A$1:$A$300,0),5))</f>
        <v xml:space="preserve">Josefov Sokol </v>
      </c>
      <c r="H28" s="84" t="str">
        <f>IF(ISBLANK($A28),"",INDEX(kluci!$A$1:$F$300,MATCH($A28,kluci!$A$1:$A$300,0),6))</f>
        <v>HK</v>
      </c>
      <c r="I28" s="30">
        <v>12</v>
      </c>
      <c r="J28" s="21">
        <v>30</v>
      </c>
      <c r="K28" s="21">
        <v>2</v>
      </c>
      <c r="L28" s="21">
        <v>8</v>
      </c>
      <c r="M28" s="28"/>
      <c r="N28" s="31"/>
      <c r="O28" s="52"/>
      <c r="P28" s="27">
        <f>SUM(I28:N28)-O28</f>
        <v>52</v>
      </c>
    </row>
    <row r="29" spans="1:16" x14ac:dyDescent="0.3">
      <c r="A29" s="50">
        <v>71047</v>
      </c>
      <c r="B29" s="22" t="s">
        <v>164</v>
      </c>
      <c r="C29" s="22" t="s">
        <v>135</v>
      </c>
      <c r="D29" s="86" t="str">
        <f>IF(ISBLANK($A29),"",INDEX(kluci!$A$1:$F$300,MATCH($A29,kluci!$A$1:$A$300,0),2))</f>
        <v>Dus Dalibor</v>
      </c>
      <c r="E29" s="87">
        <f>IF(ISBLANK($A29),"",INDEX(kluci!$A$1:$F$300,MATCH($A29,kluci!$A$1:$A$300,0),3))</f>
        <v>2007</v>
      </c>
      <c r="F29" s="87" t="str">
        <f>IF(ISBLANK($A29),"",INDEX(kluci!$A$1:$F$300,MATCH($A29,kluci!$A$1:$A$300,0),4))</f>
        <v>U15</v>
      </c>
      <c r="G29" s="86" t="str">
        <f>IF(ISBLANK($A29),"",INDEX(kluci!$A$1:$F$300,MATCH($A29,kluci!$A$1:$A$300,0),5))</f>
        <v>Chrudim Sokol</v>
      </c>
      <c r="H29" s="84" t="str">
        <f>IF(ISBLANK($A29),"",INDEX(kluci!$A$1:$F$300,MATCH($A29,kluci!$A$1:$A$300,0),6))</f>
        <v>PA</v>
      </c>
      <c r="I29" s="30">
        <v>15</v>
      </c>
      <c r="J29" s="21"/>
      <c r="K29" s="21">
        <v>15</v>
      </c>
      <c r="L29" s="21"/>
      <c r="M29" s="28">
        <v>4</v>
      </c>
      <c r="N29" s="31">
        <v>15</v>
      </c>
      <c r="O29" s="29"/>
      <c r="P29" s="27">
        <f>SUM(I29:N29)-O29</f>
        <v>49</v>
      </c>
    </row>
    <row r="30" spans="1:16" x14ac:dyDescent="0.3">
      <c r="A30" s="50">
        <v>78246</v>
      </c>
      <c r="B30" s="53" t="s">
        <v>135</v>
      </c>
      <c r="C30" s="53" t="s">
        <v>231</v>
      </c>
      <c r="D30" s="86" t="str">
        <f>IF(ISBLANK($A30),"",INDEX(kluci!$A$1:$F$300,MATCH($A30,kluci!$A$1:$A$300,0),2))</f>
        <v>Holanec Jakub</v>
      </c>
      <c r="E30" s="87">
        <f>IF(ISBLANK($A30),"",INDEX(kluci!$A$1:$F$300,MATCH($A30,kluci!$A$1:$A$300,0),3))</f>
        <v>2008</v>
      </c>
      <c r="F30" s="87" t="str">
        <f>IF(ISBLANK($A30),"",INDEX(kluci!$A$1:$F$300,MATCH($A30,kluci!$A$1:$A$300,0),4))</f>
        <v>U15</v>
      </c>
      <c r="G30" s="86" t="str">
        <f>IF(ISBLANK($A30),"",INDEX(kluci!$A$1:$F$300,MATCH($A30,kluci!$A$1:$A$300,0),5))</f>
        <v>Dobré SK</v>
      </c>
      <c r="H30" s="84" t="str">
        <f>IF(ISBLANK($A30),"",INDEX(kluci!$A$1:$F$300,MATCH($A30,kluci!$A$1:$A$300,0),6))</f>
        <v>HK</v>
      </c>
      <c r="I30" s="30">
        <v>2</v>
      </c>
      <c r="J30" s="21">
        <v>6</v>
      </c>
      <c r="K30" s="21"/>
      <c r="L30" s="21">
        <v>15</v>
      </c>
      <c r="M30" s="28">
        <v>15</v>
      </c>
      <c r="N30" s="31"/>
      <c r="O30" s="52"/>
      <c r="P30" s="27">
        <f>SUM(I30:N30)-O30</f>
        <v>38</v>
      </c>
    </row>
    <row r="31" spans="1:16" x14ac:dyDescent="0.3">
      <c r="A31" s="50">
        <v>70324</v>
      </c>
      <c r="B31" s="22" t="s">
        <v>398</v>
      </c>
      <c r="C31" s="22" t="s">
        <v>164</v>
      </c>
      <c r="D31" s="86" t="str">
        <f>IF(ISBLANK($A31),"",INDEX(kluci!$A$1:$F$300,MATCH($A31,kluci!$A$1:$A$300,0),2))</f>
        <v>Hübner Lukáš</v>
      </c>
      <c r="E31" s="87">
        <f>IF(ISBLANK($A31),"",INDEX(kluci!$A$1:$F$300,MATCH($A31,kluci!$A$1:$A$300,0),3))</f>
        <v>2008</v>
      </c>
      <c r="F31" s="87" t="str">
        <f>IF(ISBLANK($A31),"",INDEX(kluci!$A$1:$F$300,MATCH($A31,kluci!$A$1:$A$300,0),4))</f>
        <v>U15</v>
      </c>
      <c r="G31" s="86" t="str">
        <f>IF(ISBLANK($A31),"",INDEX(kluci!$A$1:$F$300,MATCH($A31,kluci!$A$1:$A$300,0),5))</f>
        <v>Chrudim Sokol</v>
      </c>
      <c r="H31" s="84" t="str">
        <f>IF(ISBLANK($A31),"",INDEX(kluci!$A$1:$F$300,MATCH($A31,kluci!$A$1:$A$300,0),6))</f>
        <v>PA</v>
      </c>
      <c r="I31" s="22">
        <v>2</v>
      </c>
      <c r="J31" s="23">
        <v>15</v>
      </c>
      <c r="K31" s="23">
        <v>15</v>
      </c>
      <c r="L31" s="23"/>
      <c r="M31" s="24">
        <v>3</v>
      </c>
      <c r="N31" s="31">
        <v>0</v>
      </c>
      <c r="O31" s="26">
        <v>0</v>
      </c>
      <c r="P31" s="27">
        <f>SUM(I31:N31)-O31</f>
        <v>35</v>
      </c>
    </row>
    <row r="32" spans="1:16" x14ac:dyDescent="0.3">
      <c r="A32" s="50">
        <v>70265</v>
      </c>
      <c r="B32" s="22" t="s">
        <v>410</v>
      </c>
      <c r="C32" s="22" t="s">
        <v>398</v>
      </c>
      <c r="D32" s="86" t="str">
        <f>IF(ISBLANK($A32),"",INDEX(kluci!$A$1:$F$300,MATCH($A32,kluci!$A$1:$A$300,0),2))</f>
        <v>Veldon John</v>
      </c>
      <c r="E32" s="87">
        <f>IF(ISBLANK($A32),"",INDEX(kluci!$A$1:$F$300,MATCH($A32,kluci!$A$1:$A$300,0),3))</f>
        <v>2008</v>
      </c>
      <c r="F32" s="87" t="str">
        <f>IF(ISBLANK($A32),"",INDEX(kluci!$A$1:$F$300,MATCH($A32,kluci!$A$1:$A$300,0),4))</f>
        <v>U15</v>
      </c>
      <c r="G32" s="86" t="str">
        <f>IF(ISBLANK($A32),"",INDEX(kluci!$A$1:$F$300,MATCH($A32,kluci!$A$1:$A$300,0),5))</f>
        <v>Stěžery Sokol</v>
      </c>
      <c r="H32" s="84" t="str">
        <f>IF(ISBLANK($A32),"",INDEX(kluci!$A$1:$F$300,MATCH($A32,kluci!$A$1:$A$300,0),6))</f>
        <v>HK</v>
      </c>
      <c r="I32" s="30">
        <v>12</v>
      </c>
      <c r="J32" s="21"/>
      <c r="K32" s="21"/>
      <c r="L32" s="21">
        <v>15</v>
      </c>
      <c r="M32" s="28">
        <v>6</v>
      </c>
      <c r="N32" s="31"/>
      <c r="O32" s="29"/>
      <c r="P32" s="27">
        <f>SUM(I32:N32)-O32</f>
        <v>33</v>
      </c>
    </row>
    <row r="33" spans="1:16" x14ac:dyDescent="0.3">
      <c r="A33" s="50">
        <v>77234</v>
      </c>
      <c r="B33" s="22" t="s">
        <v>512</v>
      </c>
      <c r="C33" s="22" t="s">
        <v>410</v>
      </c>
      <c r="D33" s="86" t="str">
        <f>IF(ISBLANK($A33),"",INDEX(kluci!$A$1:$F$300,MATCH($A33,kluci!$A$1:$A$300,0),2))</f>
        <v>Kubíček Tomáš</v>
      </c>
      <c r="E33" s="87">
        <f>IF(ISBLANK($A33),"",INDEX(kluci!$A$1:$F$300,MATCH($A33,kluci!$A$1:$A$300,0),3))</f>
        <v>2008</v>
      </c>
      <c r="F33" s="87" t="str">
        <f>IF(ISBLANK($A33),"",INDEX(kluci!$A$1:$F$300,MATCH($A33,kluci!$A$1:$A$300,0),4))</f>
        <v>U15</v>
      </c>
      <c r="G33" s="86" t="str">
        <f>IF(ISBLANK($A33),"",INDEX(kluci!$A$1:$F$300,MATCH($A33,kluci!$A$1:$A$300,0),5))</f>
        <v>Ústí nad Orlicí TTC</v>
      </c>
      <c r="H33" s="84" t="str">
        <f>IF(ISBLANK($A33),"",INDEX(kluci!$A$1:$F$300,MATCH($A33,kluci!$A$1:$A$300,0),6))</f>
        <v>PA</v>
      </c>
      <c r="I33" s="22">
        <v>15</v>
      </c>
      <c r="J33" s="23">
        <v>15</v>
      </c>
      <c r="K33" s="23"/>
      <c r="L33" s="23"/>
      <c r="M33" s="24"/>
      <c r="N33" s="31"/>
      <c r="O33" s="26"/>
      <c r="P33" s="27">
        <f>SUM(I33:N33)-O33</f>
        <v>30</v>
      </c>
    </row>
    <row r="34" spans="1:16" x14ac:dyDescent="0.3">
      <c r="A34" s="50">
        <v>70782</v>
      </c>
      <c r="B34" s="22" t="s">
        <v>512</v>
      </c>
      <c r="C34" s="22" t="s">
        <v>411</v>
      </c>
      <c r="D34" s="86" t="str">
        <f>IF(ISBLANK($A34),"",INDEX(kluci!$A$1:$F$300,MATCH($A34,kluci!$A$1:$A$300,0),2))</f>
        <v>Krčmář Tomáš</v>
      </c>
      <c r="E34" s="87">
        <f>IF(ISBLANK($A34),"",INDEX(kluci!$A$1:$F$300,MATCH($A34,kluci!$A$1:$A$300,0),3))</f>
        <v>2008</v>
      </c>
      <c r="F34" s="87" t="str">
        <f>IF(ISBLANK($A34),"",INDEX(kluci!$A$1:$F$300,MATCH($A34,kluci!$A$1:$A$300,0),4))</f>
        <v>U15</v>
      </c>
      <c r="G34" s="86" t="str">
        <f>IF(ISBLANK($A34),"",INDEX(kluci!$A$1:$F$300,MATCH($A34,kluci!$A$1:$A$300,0),5))</f>
        <v>Kostelec nad Orlicí</v>
      </c>
      <c r="H34" s="84" t="str">
        <f>IF(ISBLANK($A34),"",INDEX(kluci!$A$1:$F$300,MATCH($A34,kluci!$A$1:$A$300,0),6))</f>
        <v>HK</v>
      </c>
      <c r="I34" s="30">
        <v>12</v>
      </c>
      <c r="J34" s="21">
        <v>15</v>
      </c>
      <c r="K34" s="21"/>
      <c r="L34" s="21"/>
      <c r="M34" s="28"/>
      <c r="N34" s="31">
        <v>3</v>
      </c>
      <c r="O34" s="52"/>
      <c r="P34" s="27">
        <f>SUM(I34:N34)-O34</f>
        <v>30</v>
      </c>
    </row>
    <row r="35" spans="1:16" x14ac:dyDescent="0.3">
      <c r="A35" s="50">
        <v>76655</v>
      </c>
      <c r="B35" s="22" t="s">
        <v>413</v>
      </c>
      <c r="C35" s="22" t="s">
        <v>486</v>
      </c>
      <c r="D35" s="86" t="str">
        <f>IF(ISBLANK($A35),"",INDEX(kluci!$A$1:$F$300,MATCH($A35,kluci!$A$1:$A$300,0),2))</f>
        <v>Fidler Jakub</v>
      </c>
      <c r="E35" s="87">
        <f>IF(ISBLANK($A35),"",INDEX(kluci!$A$1:$F$300,MATCH($A35,kluci!$A$1:$A$300,0),3))</f>
        <v>2010</v>
      </c>
      <c r="F35" s="87" t="str">
        <f>IF(ISBLANK($A35),"",INDEX(kluci!$A$1:$F$300,MATCH($A35,kluci!$A$1:$A$300,0),4))</f>
        <v>U13</v>
      </c>
      <c r="G35" s="86" t="str">
        <f>IF(ISBLANK($A35),"",INDEX(kluci!$A$1:$F$300,MATCH($A35,kluci!$A$1:$A$300,0),5))</f>
        <v>TJ Sokol PP H. Králové 2</v>
      </c>
      <c r="H35" s="84" t="str">
        <f>IF(ISBLANK($A35),"",INDEX(kluci!$A$1:$F$300,MATCH($A35,kluci!$A$1:$A$300,0),6))</f>
        <v>HK</v>
      </c>
      <c r="I35" s="30">
        <v>0</v>
      </c>
      <c r="J35" s="21">
        <v>6</v>
      </c>
      <c r="K35" s="21">
        <v>4</v>
      </c>
      <c r="L35" s="21"/>
      <c r="M35" s="28">
        <v>15</v>
      </c>
      <c r="N35" s="31">
        <v>2</v>
      </c>
      <c r="O35" s="29">
        <v>0</v>
      </c>
      <c r="P35" s="27">
        <f>SUM(I35:N35)-O35</f>
        <v>27</v>
      </c>
    </row>
    <row r="36" spans="1:16" x14ac:dyDescent="0.3">
      <c r="A36" s="50">
        <v>73911</v>
      </c>
      <c r="B36" s="22" t="s">
        <v>440</v>
      </c>
      <c r="C36" s="22" t="s">
        <v>486</v>
      </c>
      <c r="D36" s="86" t="str">
        <f>IF(ISBLANK($A36),"",INDEX(kluci!$A$1:$F$300,MATCH($A36,kluci!$A$1:$A$300,0),2))</f>
        <v>Pavlíček Martin</v>
      </c>
      <c r="E36" s="87">
        <f>IF(ISBLANK($A36),"",INDEX(kluci!$A$1:$F$300,MATCH($A36,kluci!$A$1:$A$300,0),3))</f>
        <v>2008</v>
      </c>
      <c r="F36" s="87" t="str">
        <f>IF(ISBLANK($A36),"",INDEX(kluci!$A$1:$F$300,MATCH($A36,kluci!$A$1:$A$300,0),4))</f>
        <v>U15</v>
      </c>
      <c r="G36" s="86" t="str">
        <f>IF(ISBLANK($A36),"",INDEX(kluci!$A$1:$F$300,MATCH($A36,kluci!$A$1:$A$300,0),5))</f>
        <v>Lanškroun TJ</v>
      </c>
      <c r="H36" s="84" t="str">
        <f>IF(ISBLANK($A36),"",INDEX(kluci!$A$1:$F$300,MATCH($A36,kluci!$A$1:$A$300,0),6))</f>
        <v>PA</v>
      </c>
      <c r="I36" s="30">
        <v>15</v>
      </c>
      <c r="J36" s="21">
        <v>10</v>
      </c>
      <c r="K36" s="21"/>
      <c r="L36" s="21"/>
      <c r="M36" s="28"/>
      <c r="N36" s="31"/>
      <c r="O36" s="29"/>
      <c r="P36" s="27">
        <f>SUM(I36:N36)-O36</f>
        <v>25</v>
      </c>
    </row>
    <row r="37" spans="1:16" x14ac:dyDescent="0.3">
      <c r="A37" s="50">
        <v>76065</v>
      </c>
      <c r="B37" s="22" t="s">
        <v>457</v>
      </c>
      <c r="C37" s="22" t="s">
        <v>497</v>
      </c>
      <c r="D37" s="86" t="str">
        <f>IF(ISBLANK($A37),"",INDEX(kluci!$A$1:$F$300,MATCH($A37,kluci!$A$1:$A$300,0),2))</f>
        <v>Malík Ondřej</v>
      </c>
      <c r="E37" s="87">
        <f>IF(ISBLANK($A37),"",INDEX(kluci!$A$1:$F$300,MATCH($A37,kluci!$A$1:$A$300,0),3))</f>
        <v>2008</v>
      </c>
      <c r="F37" s="87" t="str">
        <f>IF(ISBLANK($A37),"",INDEX(kluci!$A$1:$F$300,MATCH($A37,kluci!$A$1:$A$300,0),4))</f>
        <v>U15</v>
      </c>
      <c r="G37" s="86" t="str">
        <f>IF(ISBLANK($A37),"",INDEX(kluci!$A$1:$F$300,MATCH($A37,kluci!$A$1:$A$300,0),5))</f>
        <v>Trutnov Loko</v>
      </c>
      <c r="H37" s="84" t="str">
        <f>IF(ISBLANK($A37),"",INDEX(kluci!$A$1:$F$300,MATCH($A37,kluci!$A$1:$A$300,0),6))</f>
        <v>HK</v>
      </c>
      <c r="I37" s="30">
        <v>1</v>
      </c>
      <c r="J37" s="21">
        <v>5</v>
      </c>
      <c r="K37" s="21">
        <v>2</v>
      </c>
      <c r="L37" s="21">
        <v>2</v>
      </c>
      <c r="M37" s="28"/>
      <c r="N37" s="31">
        <v>15</v>
      </c>
      <c r="O37" s="29">
        <v>1</v>
      </c>
      <c r="P37" s="27">
        <f>SUM(I37:N37)-O37</f>
        <v>24</v>
      </c>
    </row>
    <row r="38" spans="1:16" x14ac:dyDescent="0.3">
      <c r="A38" s="50">
        <v>78263</v>
      </c>
      <c r="B38" s="22" t="s">
        <v>400</v>
      </c>
      <c r="C38" s="22" t="s">
        <v>440</v>
      </c>
      <c r="D38" s="86" t="str">
        <f>IF(ISBLANK($A38),"",INDEX(kluci!$A$1:$F$300,MATCH($A38,kluci!$A$1:$A$300,0),2))</f>
        <v>Čermák Filip</v>
      </c>
      <c r="E38" s="87">
        <f>IF(ISBLANK($A38),"",INDEX(kluci!$A$1:$F$300,MATCH($A38,kluci!$A$1:$A$300,0),3))</f>
        <v>2011</v>
      </c>
      <c r="F38" s="87" t="str">
        <f>IF(ISBLANK($A38),"",INDEX(kluci!$A$1:$F$300,MATCH($A38,kluci!$A$1:$A$300,0),4))</f>
        <v>U11</v>
      </c>
      <c r="G38" s="86" t="str">
        <f>IF(ISBLANK($A38),"",INDEX(kluci!$A$1:$F$300,MATCH($A38,kluci!$A$1:$A$300,0),5))</f>
        <v>Dobré SK</v>
      </c>
      <c r="H38" s="84" t="str">
        <f>IF(ISBLANK($A38),"",INDEX(kluci!$A$1:$F$300,MATCH($A38,kluci!$A$1:$A$300,0),6))</f>
        <v>HK</v>
      </c>
      <c r="I38" s="30">
        <v>3</v>
      </c>
      <c r="J38" s="21">
        <v>15</v>
      </c>
      <c r="K38" s="21">
        <v>4</v>
      </c>
      <c r="L38" s="21"/>
      <c r="M38" s="28"/>
      <c r="N38" s="31"/>
      <c r="O38" s="52"/>
      <c r="P38" s="27">
        <f>SUM(I38:N38)-O38</f>
        <v>22</v>
      </c>
    </row>
    <row r="39" spans="1:16" x14ac:dyDescent="0.3">
      <c r="A39" s="50">
        <v>75964</v>
      </c>
      <c r="B39" s="22" t="s">
        <v>400</v>
      </c>
      <c r="C39" s="22" t="s">
        <v>457</v>
      </c>
      <c r="D39" s="86" t="str">
        <f>IF(ISBLANK($A39),"",INDEX(kluci!$A$1:$F$300,MATCH($A39,kluci!$A$1:$A$300,0),2))</f>
        <v>Rubek Jakub</v>
      </c>
      <c r="E39" s="87">
        <f>IF(ISBLANK($A39),"",INDEX(kluci!$A$1:$F$300,MATCH($A39,kluci!$A$1:$A$300,0),3))</f>
        <v>2008</v>
      </c>
      <c r="F39" s="87" t="str">
        <f>IF(ISBLANK($A39),"",INDEX(kluci!$A$1:$F$300,MATCH($A39,kluci!$A$1:$A$300,0),4))</f>
        <v>U15</v>
      </c>
      <c r="G39" s="86" t="str">
        <f>IF(ISBLANK($A39),"",INDEX(kluci!$A$1:$F$300,MATCH($A39,kluci!$A$1:$A$300,0),5))</f>
        <v>Chrudim Sokol</v>
      </c>
      <c r="H39" s="84" t="str">
        <f>IF(ISBLANK($A39),"",INDEX(kluci!$A$1:$F$300,MATCH($A39,kluci!$A$1:$A$300,0),6))</f>
        <v>PA</v>
      </c>
      <c r="I39" s="30">
        <v>6</v>
      </c>
      <c r="J39" s="21">
        <v>15</v>
      </c>
      <c r="K39" s="21"/>
      <c r="L39" s="21"/>
      <c r="M39" s="28"/>
      <c r="N39" s="31">
        <v>1</v>
      </c>
      <c r="O39" s="29"/>
      <c r="P39" s="27">
        <f>SUM(I39:N39)-O39</f>
        <v>22</v>
      </c>
    </row>
    <row r="40" spans="1:16" x14ac:dyDescent="0.3">
      <c r="A40" s="50">
        <v>73922</v>
      </c>
      <c r="B40" s="22" t="s">
        <v>399</v>
      </c>
      <c r="C40" s="22" t="s">
        <v>494</v>
      </c>
      <c r="D40" s="86" t="str">
        <f>IF(ISBLANK($A40),"",INDEX(kluci!$A$1:$F$300,MATCH($A40,kluci!$A$1:$A$300,0),2))</f>
        <v>Gazárek Radim</v>
      </c>
      <c r="E40" s="87">
        <f>IF(ISBLANK($A40),"",INDEX(kluci!$A$1:$F$300,MATCH($A40,kluci!$A$1:$A$300,0),3))</f>
        <v>2011</v>
      </c>
      <c r="F40" s="87" t="str">
        <f>IF(ISBLANK($A40),"",INDEX(kluci!$A$1:$F$300,MATCH($A40,kluci!$A$1:$A$300,0),4))</f>
        <v>U11</v>
      </c>
      <c r="G40" s="86" t="str">
        <f>IF(ISBLANK($A40),"",INDEX(kluci!$A$1:$F$300,MATCH($A40,kluci!$A$1:$A$300,0),5))</f>
        <v>Hostinné Tatran</v>
      </c>
      <c r="H40" s="84" t="str">
        <f>IF(ISBLANK($A40),"",INDEX(kluci!$A$1:$F$300,MATCH($A40,kluci!$A$1:$A$300,0),6))</f>
        <v>HK</v>
      </c>
      <c r="I40" s="22"/>
      <c r="J40" s="23"/>
      <c r="K40" s="23"/>
      <c r="L40" s="23"/>
      <c r="M40" s="24">
        <v>15</v>
      </c>
      <c r="N40" s="31">
        <v>6</v>
      </c>
      <c r="O40" s="26"/>
      <c r="P40" s="27">
        <f>SUM(I40:N40)-O40</f>
        <v>21</v>
      </c>
    </row>
    <row r="41" spans="1:16" x14ac:dyDescent="0.3">
      <c r="A41" s="50">
        <v>70866</v>
      </c>
      <c r="B41" s="22" t="s">
        <v>458</v>
      </c>
      <c r="C41" s="53" t="s">
        <v>494</v>
      </c>
      <c r="D41" s="86" t="str">
        <f>IF(ISBLANK($A41),"",INDEX(kluci!$A$1:$F$300,MATCH($A41,kluci!$A$1:$A$300,0),2))</f>
        <v>Novák Daniel</v>
      </c>
      <c r="E41" s="87">
        <f>IF(ISBLANK($A41),"",INDEX(kluci!$A$1:$F$300,MATCH($A41,kluci!$A$1:$A$300,0),3))</f>
        <v>2009</v>
      </c>
      <c r="F41" s="87" t="str">
        <f>IF(ISBLANK($A41),"",INDEX(kluci!$A$1:$F$300,MATCH($A41,kluci!$A$1:$A$300,0),4))</f>
        <v>U13</v>
      </c>
      <c r="G41" s="86" t="str">
        <f>IF(ISBLANK($A41),"",INDEX(kluci!$A$1:$F$300,MATCH($A41,kluci!$A$1:$A$300,0),5))</f>
        <v>TJ Sokol PP H. Králové 2</v>
      </c>
      <c r="H41" s="84" t="str">
        <f>IF(ISBLANK($A41),"",INDEX(kluci!$A$1:$F$300,MATCH($A41,kluci!$A$1:$A$300,0),6))</f>
        <v>HK</v>
      </c>
      <c r="I41" s="30">
        <v>8</v>
      </c>
      <c r="J41" s="21">
        <v>4</v>
      </c>
      <c r="K41" s="21">
        <v>1</v>
      </c>
      <c r="L41" s="21"/>
      <c r="M41" s="28">
        <v>2</v>
      </c>
      <c r="N41" s="31">
        <v>4</v>
      </c>
      <c r="O41" s="29">
        <v>1</v>
      </c>
      <c r="P41" s="27">
        <f>SUM(I41:N41)-O41</f>
        <v>18</v>
      </c>
    </row>
    <row r="42" spans="1:16" x14ac:dyDescent="0.3">
      <c r="A42" s="50">
        <v>76890</v>
      </c>
      <c r="B42" s="22" t="s">
        <v>495</v>
      </c>
      <c r="C42" s="22" t="s">
        <v>414</v>
      </c>
      <c r="D42" s="86" t="str">
        <f>IF(ISBLANK($A42),"",INDEX(kluci!$A$1:$F$300,MATCH($A42,kluci!$A$1:$A$300,0),2))</f>
        <v>Donát Antonín</v>
      </c>
      <c r="E42" s="87">
        <f>IF(ISBLANK($A42),"",INDEX(kluci!$A$1:$F$300,MATCH($A42,kluci!$A$1:$A$300,0),3))</f>
        <v>2010</v>
      </c>
      <c r="F42" s="87" t="str">
        <f>IF(ISBLANK($A42),"",INDEX(kluci!$A$1:$F$300,MATCH($A42,kluci!$A$1:$A$300,0),4))</f>
        <v>U13</v>
      </c>
      <c r="G42" s="86" t="str">
        <f>IF(ISBLANK($A42),"",INDEX(kluci!$A$1:$F$300,MATCH($A42,kluci!$A$1:$A$300,0),5))</f>
        <v>Hostinné Tatran</v>
      </c>
      <c r="H42" s="84" t="str">
        <f>IF(ISBLANK($A42),"",INDEX(kluci!$A$1:$F$300,MATCH($A42,kluci!$A$1:$A$300,0),6))</f>
        <v>HK</v>
      </c>
      <c r="I42" s="30"/>
      <c r="J42" s="21">
        <v>1</v>
      </c>
      <c r="K42" s="21"/>
      <c r="L42" s="21"/>
      <c r="M42" s="28">
        <v>15</v>
      </c>
      <c r="N42" s="31"/>
      <c r="O42" s="29"/>
      <c r="P42" s="27">
        <f>SUM(I42:N42)-O42</f>
        <v>16</v>
      </c>
    </row>
    <row r="43" spans="1:16" x14ac:dyDescent="0.3">
      <c r="A43" s="50">
        <v>78198</v>
      </c>
      <c r="B43" s="22" t="s">
        <v>527</v>
      </c>
      <c r="C43" s="109" t="s">
        <v>494</v>
      </c>
      <c r="D43" s="86" t="str">
        <f>IF(ISBLANK($A43),"",INDEX(kluci!$A$1:$F$300,MATCH($A43,kluci!$A$1:$A$300,0),2))</f>
        <v>Novák Hynek</v>
      </c>
      <c r="E43" s="87">
        <f>IF(ISBLANK($A43),"",INDEX(kluci!$A$1:$F$300,MATCH($A43,kluci!$A$1:$A$300,0),3))</f>
        <v>2009</v>
      </c>
      <c r="F43" s="87" t="str">
        <f>IF(ISBLANK($A43),"",INDEX(kluci!$A$1:$F$300,MATCH($A43,kluci!$A$1:$A$300,0),4))</f>
        <v>U13</v>
      </c>
      <c r="G43" s="86" t="str">
        <f>IF(ISBLANK($A43),"",INDEX(kluci!$A$1:$F$300,MATCH($A43,kluci!$A$1:$A$300,0),5))</f>
        <v>TJ Sokol PP H. Králové 2</v>
      </c>
      <c r="H43" s="84" t="str">
        <f>IF(ISBLANK($A43),"",INDEX(kluci!$A$1:$F$300,MATCH($A43,kluci!$A$1:$A$300,0),6))</f>
        <v>HK</v>
      </c>
      <c r="I43" s="30"/>
      <c r="J43" s="21"/>
      <c r="K43" s="21"/>
      <c r="L43" s="21"/>
      <c r="M43" s="28">
        <v>15</v>
      </c>
      <c r="N43" s="31"/>
      <c r="O43" s="29"/>
      <c r="P43" s="27">
        <f>SUM(I43:N43)-O43</f>
        <v>15</v>
      </c>
    </row>
    <row r="44" spans="1:16" x14ac:dyDescent="0.3">
      <c r="A44" s="50">
        <v>73921</v>
      </c>
      <c r="B44" s="22" t="s">
        <v>527</v>
      </c>
      <c r="C44" s="22" t="s">
        <v>495</v>
      </c>
      <c r="D44" s="86" t="str">
        <f>IF(ISBLANK($A44),"",INDEX(kluci!$A$1:$F$300,MATCH($A44,kluci!$A$1:$A$300,0),2))</f>
        <v>Cerman Jakub</v>
      </c>
      <c r="E44" s="87">
        <f>IF(ISBLANK($A44),"",INDEX(kluci!$A$1:$F$300,MATCH($A44,kluci!$A$1:$A$300,0),3))</f>
        <v>2010</v>
      </c>
      <c r="F44" s="87" t="str">
        <f>IF(ISBLANK($A44),"",INDEX(kluci!$A$1:$F$300,MATCH($A44,kluci!$A$1:$A$300,0),4))</f>
        <v>U13</v>
      </c>
      <c r="G44" s="86" t="str">
        <f>IF(ISBLANK($A44),"",INDEX(kluci!$A$1:$F$300,MATCH($A44,kluci!$A$1:$A$300,0),5))</f>
        <v>Hostinné Tatran</v>
      </c>
      <c r="H44" s="84" t="str">
        <f>IF(ISBLANK($A44),"",INDEX(kluci!$A$1:$F$300,MATCH($A44,kluci!$A$1:$A$300,0),6))</f>
        <v>HK</v>
      </c>
      <c r="I44" s="30"/>
      <c r="J44" s="21">
        <v>2</v>
      </c>
      <c r="K44" s="21"/>
      <c r="L44" s="21"/>
      <c r="M44" s="28">
        <v>12</v>
      </c>
      <c r="N44" s="31">
        <v>1</v>
      </c>
      <c r="O44" s="29"/>
      <c r="P44" s="27">
        <f>SUM(I44:N44)-O44</f>
        <v>15</v>
      </c>
    </row>
    <row r="45" spans="1:16" x14ac:dyDescent="0.3">
      <c r="A45" s="93">
        <v>80276</v>
      </c>
      <c r="B45" s="22" t="s">
        <v>528</v>
      </c>
      <c r="C45" s="22" t="s">
        <v>496</v>
      </c>
      <c r="D45" s="86" t="str">
        <f>IF(ISBLANK($A45),"",INDEX(kluci!$A$1:$F$300,MATCH($A45,kluci!$A$1:$A$300,0),2))</f>
        <v>Dostál Martin</v>
      </c>
      <c r="E45" s="87">
        <f>IF(ISBLANK($A45),"",INDEX(kluci!$A$1:$F$300,MATCH($A45,kluci!$A$1:$A$300,0),3))</f>
        <v>2007</v>
      </c>
      <c r="F45" s="87" t="str">
        <f>IF(ISBLANK($A45),"",INDEX(kluci!$A$1:$F$300,MATCH($A45,kluci!$A$1:$A$300,0),4))</f>
        <v>U15</v>
      </c>
      <c r="G45" s="86" t="str">
        <f>IF(ISBLANK($A45),"",INDEX(kluci!$A$1:$F$300,MATCH($A45,kluci!$A$1:$A$300,0),5))</f>
        <v>Hostinné Tatran</v>
      </c>
      <c r="H45" s="84" t="str">
        <f>IF(ISBLANK($A45),"",INDEX(kluci!$A$1:$F$300,MATCH($A45,kluci!$A$1:$A$300,0),6))</f>
        <v>HK</v>
      </c>
      <c r="I45" s="30">
        <v>0</v>
      </c>
      <c r="J45" s="21"/>
      <c r="K45" s="21">
        <v>0</v>
      </c>
      <c r="L45" s="21"/>
      <c r="M45" s="28">
        <v>12</v>
      </c>
      <c r="N45" s="31"/>
      <c r="O45" s="52"/>
      <c r="P45" s="27">
        <f>SUM(I45:N45)-O45</f>
        <v>12</v>
      </c>
    </row>
    <row r="46" spans="1:16" x14ac:dyDescent="0.3">
      <c r="A46" s="50">
        <v>72797</v>
      </c>
      <c r="B46" s="53" t="s">
        <v>528</v>
      </c>
      <c r="C46" s="53" t="s">
        <v>497</v>
      </c>
      <c r="D46" s="86" t="str">
        <f>IF(ISBLANK($A46),"",INDEX(kluci!$A$1:$F$300,MATCH($A46,kluci!$A$1:$A$300,0),2))</f>
        <v>Rulík Jiří</v>
      </c>
      <c r="E46" s="87">
        <f>IF(ISBLANK($A46),"",INDEX(kluci!$A$1:$F$300,MATCH($A46,kluci!$A$1:$A$300,0),3))</f>
        <v>2008</v>
      </c>
      <c r="F46" s="87" t="str">
        <f>IF(ISBLANK($A46),"",INDEX(kluci!$A$1:$F$300,MATCH($A46,kluci!$A$1:$A$300,0),4))</f>
        <v>U15</v>
      </c>
      <c r="G46" s="86" t="str">
        <f>IF(ISBLANK($A46),"",INDEX(kluci!$A$1:$F$300,MATCH($A46,kluci!$A$1:$A$300,0),5))</f>
        <v>Heřmanův Městec</v>
      </c>
      <c r="H46" s="84" t="str">
        <f>IF(ISBLANK($A46),"",INDEX(kluci!$A$1:$F$300,MATCH($A46,kluci!$A$1:$A$300,0),6))</f>
        <v>PA</v>
      </c>
      <c r="I46" s="30"/>
      <c r="J46" s="21">
        <v>8</v>
      </c>
      <c r="K46" s="21">
        <v>2</v>
      </c>
      <c r="L46" s="21"/>
      <c r="M46" s="28"/>
      <c r="N46" s="31">
        <v>2</v>
      </c>
      <c r="O46" s="29"/>
      <c r="P46" s="27">
        <f>SUM(I46:N46)-O46</f>
        <v>12</v>
      </c>
    </row>
    <row r="47" spans="1:16" x14ac:dyDescent="0.3">
      <c r="A47" s="93">
        <v>80850</v>
      </c>
      <c r="B47" s="22" t="s">
        <v>529</v>
      </c>
      <c r="C47" s="22" t="s">
        <v>502</v>
      </c>
      <c r="D47" s="86" t="str">
        <f>IF(ISBLANK($A47),"",INDEX(kluci!$A$1:$F$300,MATCH($A47,kluci!$A$1:$A$300,0),2))</f>
        <v>Puš Jan</v>
      </c>
      <c r="E47" s="87">
        <f>IF(ISBLANK($A47),"",INDEX(kluci!$A$1:$F$300,MATCH($A47,kluci!$A$1:$A$300,0),3))</f>
        <v>2008</v>
      </c>
      <c r="F47" s="87" t="str">
        <f>IF(ISBLANK($A47),"",INDEX(kluci!$A$1:$F$300,MATCH($A47,kluci!$A$1:$A$300,0),4))</f>
        <v>U15</v>
      </c>
      <c r="G47" s="86" t="str">
        <f>IF(ISBLANK($A47),"",INDEX(kluci!$A$1:$F$300,MATCH($A47,kluci!$A$1:$A$300,0),5))</f>
        <v>Hostinné Tatran</v>
      </c>
      <c r="H47" s="84" t="str">
        <f>IF(ISBLANK($A47),"",INDEX(kluci!$A$1:$F$300,MATCH($A47,kluci!$A$1:$A$300,0),6))</f>
        <v>HK</v>
      </c>
      <c r="I47" s="30">
        <v>1</v>
      </c>
      <c r="J47" s="21"/>
      <c r="K47" s="21"/>
      <c r="L47" s="21"/>
      <c r="M47" s="28">
        <v>1</v>
      </c>
      <c r="N47" s="31">
        <v>8</v>
      </c>
      <c r="O47" s="52"/>
      <c r="P47" s="27">
        <f>SUM(I47:N47)-O47</f>
        <v>10</v>
      </c>
    </row>
    <row r="48" spans="1:16" x14ac:dyDescent="0.3">
      <c r="A48" s="50">
        <v>77721</v>
      </c>
      <c r="B48" s="22" t="s">
        <v>530</v>
      </c>
      <c r="C48" s="22" t="s">
        <v>498</v>
      </c>
      <c r="D48" s="86" t="str">
        <f>IF(ISBLANK($A48),"",INDEX(kluci!$A$1:$F$300,MATCH($A48,kluci!$A$1:$A$300,0),2))</f>
        <v>Svátek Filip</v>
      </c>
      <c r="E48" s="87">
        <f>IF(ISBLANK($A48),"",INDEX(kluci!$A$1:$F$300,MATCH($A48,kluci!$A$1:$A$300,0),3))</f>
        <v>2010</v>
      </c>
      <c r="F48" s="87" t="str">
        <f>IF(ISBLANK($A48),"",INDEX(kluci!$A$1:$F$300,MATCH($A48,kluci!$A$1:$A$300,0),4))</f>
        <v>U13</v>
      </c>
      <c r="G48" s="86" t="str">
        <f>IF(ISBLANK($A48),"",INDEX(kluci!$A$1:$F$300,MATCH($A48,kluci!$A$1:$A$300,0),5))</f>
        <v>Kostelec nad Orlicí</v>
      </c>
      <c r="H48" s="84" t="str">
        <f>IF(ISBLANK($A48),"",INDEX(kluci!$A$1:$F$300,MATCH($A48,kluci!$A$1:$A$300,0),6))</f>
        <v>HK</v>
      </c>
      <c r="I48" s="30">
        <v>1</v>
      </c>
      <c r="J48" s="21"/>
      <c r="K48" s="21"/>
      <c r="L48" s="21">
        <v>4</v>
      </c>
      <c r="M48" s="28">
        <v>2</v>
      </c>
      <c r="N48" s="31">
        <v>2</v>
      </c>
      <c r="O48" s="52"/>
      <c r="P48" s="27">
        <f>SUM(I48:N48)-O48</f>
        <v>9</v>
      </c>
    </row>
    <row r="49" spans="1:16" x14ac:dyDescent="0.3">
      <c r="A49" s="50">
        <v>71591</v>
      </c>
      <c r="B49" s="22" t="s">
        <v>531</v>
      </c>
      <c r="C49" s="22" t="s">
        <v>498</v>
      </c>
      <c r="D49" s="86" t="str">
        <f>IF(ISBLANK($A49),"",INDEX(kluci!$A$1:$F$300,MATCH($A49,kluci!$A$1:$A$300,0),2))</f>
        <v>Závoďančík Martin</v>
      </c>
      <c r="E49" s="87">
        <f>IF(ISBLANK($A49),"",INDEX(kluci!$A$1:$F$300,MATCH($A49,kluci!$A$1:$A$300,0),3))</f>
        <v>2008</v>
      </c>
      <c r="F49" s="87" t="str">
        <f>IF(ISBLANK($A49),"",INDEX(kluci!$A$1:$F$300,MATCH($A49,kluci!$A$1:$A$300,0),4))</f>
        <v>U15</v>
      </c>
      <c r="G49" s="86" t="str">
        <f>IF(ISBLANK($A49),"",INDEX(kluci!$A$1:$F$300,MATCH($A49,kluci!$A$1:$A$300,0),5))</f>
        <v>Česká Skalice</v>
      </c>
      <c r="H49" s="84" t="str">
        <f>IF(ISBLANK($A49),"",INDEX(kluci!$A$1:$F$300,MATCH($A49,kluci!$A$1:$A$300,0),6))</f>
        <v>HK</v>
      </c>
      <c r="I49" s="30"/>
      <c r="J49" s="21"/>
      <c r="K49" s="21"/>
      <c r="L49" s="21">
        <v>7</v>
      </c>
      <c r="M49" s="28"/>
      <c r="N49" s="31"/>
      <c r="O49" s="29"/>
      <c r="P49" s="27">
        <f>SUM(I49:N49)-O49</f>
        <v>7</v>
      </c>
    </row>
    <row r="50" spans="1:16" x14ac:dyDescent="0.3">
      <c r="A50" s="50">
        <v>75996</v>
      </c>
      <c r="B50" s="22" t="s">
        <v>532</v>
      </c>
      <c r="C50" s="22" t="s">
        <v>499</v>
      </c>
      <c r="D50" s="86" t="str">
        <f>IF(ISBLANK($A50),"",INDEX(kluci!$A$1:$F$300,MATCH($A50,kluci!$A$1:$A$300,0),2))</f>
        <v>Novotný Adam</v>
      </c>
      <c r="E50" s="87">
        <f>IF(ISBLANK($A50),"",INDEX(kluci!$A$1:$F$300,MATCH($A50,kluci!$A$1:$A$300,0),3))</f>
        <v>2007</v>
      </c>
      <c r="F50" s="87" t="str">
        <f>IF(ISBLANK($A50),"",INDEX(kluci!$A$1:$F$300,MATCH($A50,kluci!$A$1:$A$300,0),4))</f>
        <v>U15</v>
      </c>
      <c r="G50" s="86" t="str">
        <f>IF(ISBLANK($A50),"",INDEX(kluci!$A$1:$F$300,MATCH($A50,kluci!$A$1:$A$300,0),5))</f>
        <v>Týniště nad Orlicí</v>
      </c>
      <c r="H50" s="84" t="str">
        <f>IF(ISBLANK($A50),"",INDEX(kluci!$A$1:$F$300,MATCH($A50,kluci!$A$1:$A$300,0),6))</f>
        <v>HK</v>
      </c>
      <c r="I50" s="30"/>
      <c r="J50" s="21"/>
      <c r="K50" s="21"/>
      <c r="L50" s="21">
        <v>5</v>
      </c>
      <c r="M50" s="28"/>
      <c r="N50" s="31"/>
      <c r="O50" s="29"/>
      <c r="P50" s="27">
        <f>SUM(I50:N50)-O50</f>
        <v>5</v>
      </c>
    </row>
    <row r="51" spans="1:16" x14ac:dyDescent="0.3">
      <c r="A51" s="50">
        <v>78247</v>
      </c>
      <c r="B51" s="22" t="s">
        <v>532</v>
      </c>
      <c r="C51" s="22" t="s">
        <v>499</v>
      </c>
      <c r="D51" s="86" t="str">
        <f>IF(ISBLANK($A51),"",INDEX(kluci!$A$1:$F$300,MATCH($A51,kluci!$A$1:$A$300,0),2))</f>
        <v>Macháček Denis</v>
      </c>
      <c r="E51" s="87">
        <f>IF(ISBLANK($A51),"",INDEX(kluci!$A$1:$F$300,MATCH($A51,kluci!$A$1:$A$300,0),3))</f>
        <v>2010</v>
      </c>
      <c r="F51" s="87" t="str">
        <f>IF(ISBLANK($A51),"",INDEX(kluci!$A$1:$F$300,MATCH($A51,kluci!$A$1:$A$300,0),4))</f>
        <v>U13</v>
      </c>
      <c r="G51" s="86" t="str">
        <f>IF(ISBLANK($A51),"",INDEX(kluci!$A$1:$F$300,MATCH($A51,kluci!$A$1:$A$300,0),5))</f>
        <v>Dobré SK</v>
      </c>
      <c r="H51" s="84" t="str">
        <f>IF(ISBLANK($A51),"",INDEX(kluci!$A$1:$F$300,MATCH($A51,kluci!$A$1:$A$300,0),6))</f>
        <v>HK</v>
      </c>
      <c r="I51" s="30"/>
      <c r="J51" s="21">
        <v>2</v>
      </c>
      <c r="K51" s="21">
        <v>1</v>
      </c>
      <c r="L51" s="21"/>
      <c r="M51" s="28">
        <v>2</v>
      </c>
      <c r="N51" s="31"/>
      <c r="O51" s="29"/>
      <c r="P51" s="27">
        <f>SUM(I51:N51)-O51</f>
        <v>5</v>
      </c>
    </row>
    <row r="52" spans="1:16" x14ac:dyDescent="0.3">
      <c r="A52" s="93">
        <v>81772</v>
      </c>
      <c r="B52" s="22" t="s">
        <v>532</v>
      </c>
      <c r="C52" s="22" t="s">
        <v>502</v>
      </c>
      <c r="D52" s="86" t="str">
        <f>IF(ISBLANK($A52),"",INDEX(kluci!$A$1:$F$300,MATCH($A52,kluci!$A$1:$A$300,0),2))</f>
        <v>Chaloupek Jakub</v>
      </c>
      <c r="E52" s="87">
        <f>IF(ISBLANK($A52),"",INDEX(kluci!$A$1:$F$300,MATCH($A52,kluci!$A$1:$A$300,0),3))</f>
        <v>2007</v>
      </c>
      <c r="F52" s="87" t="str">
        <f>IF(ISBLANK($A52),"",INDEX(kluci!$A$1:$F$300,MATCH($A52,kluci!$A$1:$A$300,0),4))</f>
        <v>U15</v>
      </c>
      <c r="G52" s="86" t="str">
        <f>IF(ISBLANK($A52),"",INDEX(kluci!$A$1:$F$300,MATCH($A52,kluci!$A$1:$A$300,0),5))</f>
        <v>Kostelec nad Orlicí</v>
      </c>
      <c r="H52" s="84" t="str">
        <f>IF(ISBLANK($A52),"",INDEX(kluci!$A$1:$F$300,MATCH($A52,kluci!$A$1:$A$300,0),6))</f>
        <v>HK</v>
      </c>
      <c r="I52" s="30">
        <v>0</v>
      </c>
      <c r="J52" s="21"/>
      <c r="K52" s="21">
        <v>2</v>
      </c>
      <c r="L52" s="21">
        <v>2</v>
      </c>
      <c r="M52" s="28"/>
      <c r="N52" s="31">
        <v>1</v>
      </c>
      <c r="O52" s="52"/>
      <c r="P52" s="27">
        <f>SUM(I52:N52)-O52</f>
        <v>5</v>
      </c>
    </row>
    <row r="53" spans="1:16" x14ac:dyDescent="0.3">
      <c r="A53" s="93">
        <v>79176</v>
      </c>
      <c r="B53" s="22" t="s">
        <v>533</v>
      </c>
      <c r="C53" s="22" t="s">
        <v>500</v>
      </c>
      <c r="D53" s="86" t="str">
        <f>IF(ISBLANK($A53),"",INDEX(kluci!$A$1:$F$300,MATCH($A53,kluci!$A$1:$A$300,0),2))</f>
        <v>Bombač Martin</v>
      </c>
      <c r="E53" s="87">
        <f>IF(ISBLANK($A53),"",INDEX(kluci!$A$1:$F$300,MATCH($A53,kluci!$A$1:$A$300,0),3))</f>
        <v>2007</v>
      </c>
      <c r="F53" s="87" t="str">
        <f>IF(ISBLANK($A53),"",INDEX(kluci!$A$1:$F$300,MATCH($A53,kluci!$A$1:$A$300,0),4))</f>
        <v>U15</v>
      </c>
      <c r="G53" s="86" t="str">
        <f>IF(ISBLANK($A53),"",INDEX(kluci!$A$1:$F$300,MATCH($A53,kluci!$A$1:$A$300,0),5))</f>
        <v>Heřmanův Městec</v>
      </c>
      <c r="H53" s="84" t="str">
        <f>IF(ISBLANK($A53),"",INDEX(kluci!$A$1:$F$300,MATCH($A53,kluci!$A$1:$A$300,0),6))</f>
        <v>PA</v>
      </c>
      <c r="I53" s="30"/>
      <c r="J53" s="21">
        <v>4</v>
      </c>
      <c r="K53" s="21">
        <v>0</v>
      </c>
      <c r="L53" s="21"/>
      <c r="M53" s="28"/>
      <c r="N53" s="31"/>
      <c r="O53" s="29"/>
      <c r="P53" s="27">
        <f>SUM(I53:N53)-O53</f>
        <v>4</v>
      </c>
    </row>
    <row r="54" spans="1:16" x14ac:dyDescent="0.3">
      <c r="A54" s="50">
        <v>71057</v>
      </c>
      <c r="B54" s="22" t="s">
        <v>534</v>
      </c>
      <c r="C54" s="22" t="s">
        <v>501</v>
      </c>
      <c r="D54" s="86" t="str">
        <f>IF(ISBLANK($A54),"",INDEX(kluci!$A$1:$F$300,MATCH($A54,kluci!$A$1:$A$300,0),2))</f>
        <v>Vejroch Jiří</v>
      </c>
      <c r="E54" s="87">
        <f>IF(ISBLANK($A54),"",INDEX(kluci!$A$1:$F$300,MATCH($A54,kluci!$A$1:$A$300,0),3))</f>
        <v>2008</v>
      </c>
      <c r="F54" s="87" t="str">
        <f>IF(ISBLANK($A54),"",INDEX(kluci!$A$1:$F$300,MATCH($A54,kluci!$A$1:$A$300,0),4))</f>
        <v>U15</v>
      </c>
      <c r="G54" s="86" t="str">
        <f>IF(ISBLANK($A54),"",INDEX(kluci!$A$1:$F$300,MATCH($A54,kluci!$A$1:$A$300,0),5))</f>
        <v>Jaroměř Jiskra</v>
      </c>
      <c r="H54" s="84" t="str">
        <f>IF(ISBLANK($A54),"",INDEX(kluci!$A$1:$F$300,MATCH($A54,kluci!$A$1:$A$300,0),6))</f>
        <v>HK</v>
      </c>
      <c r="I54" s="30">
        <v>1</v>
      </c>
      <c r="J54" s="21">
        <v>2</v>
      </c>
      <c r="K54" s="21"/>
      <c r="L54" s="21"/>
      <c r="M54" s="28"/>
      <c r="N54" s="31"/>
      <c r="O54" s="29"/>
      <c r="P54" s="27">
        <f>SUM(I54:N54)-O54</f>
        <v>3</v>
      </c>
    </row>
    <row r="55" spans="1:16" x14ac:dyDescent="0.3">
      <c r="A55" s="50">
        <v>73116</v>
      </c>
      <c r="B55" s="22" t="s">
        <v>534</v>
      </c>
      <c r="C55" s="22" t="s">
        <v>501</v>
      </c>
      <c r="D55" s="86" t="str">
        <f>IF(ISBLANK($A55),"",INDEX(kluci!$A$1:$F$300,MATCH($A55,kluci!$A$1:$A$300,0),2))</f>
        <v>Hynek Lukáš</v>
      </c>
      <c r="E55" s="87">
        <f>IF(ISBLANK($A55),"",INDEX(kluci!$A$1:$F$300,MATCH($A55,kluci!$A$1:$A$300,0),3))</f>
        <v>2008</v>
      </c>
      <c r="F55" s="87" t="str">
        <f>IF(ISBLANK($A55),"",INDEX(kluci!$A$1:$F$300,MATCH($A55,kluci!$A$1:$A$300,0),4))</f>
        <v>U15</v>
      </c>
      <c r="G55" s="86" t="str">
        <f>IF(ISBLANK($A55),"",INDEX(kluci!$A$1:$F$300,MATCH($A55,kluci!$A$1:$A$300,0),5))</f>
        <v>Choceň</v>
      </c>
      <c r="H55" s="84" t="str">
        <f>IF(ISBLANK($A55),"",INDEX(kluci!$A$1:$F$300,MATCH($A55,kluci!$A$1:$A$300,0),6))</f>
        <v>PA</v>
      </c>
      <c r="I55" s="30"/>
      <c r="J55" s="21">
        <v>3</v>
      </c>
      <c r="K55" s="21"/>
      <c r="L55" s="21"/>
      <c r="M55" s="28"/>
      <c r="N55" s="31"/>
      <c r="O55" s="29"/>
      <c r="P55" s="27">
        <f>SUM(I55:N55)-O55</f>
        <v>3</v>
      </c>
    </row>
    <row r="56" spans="1:16" x14ac:dyDescent="0.3">
      <c r="A56" s="50">
        <v>64150</v>
      </c>
      <c r="B56" s="22" t="s">
        <v>534</v>
      </c>
      <c r="C56" s="22" t="s">
        <v>501</v>
      </c>
      <c r="D56" s="86" t="str">
        <f>IF(ISBLANK($A56),"",INDEX(kluci!$A$1:$F$300,MATCH($A56,kluci!$A$1:$A$300,0),2))</f>
        <v>Hendrych Lukáš</v>
      </c>
      <c r="E56" s="87">
        <f>IF(ISBLANK($A56),"",INDEX(kluci!$A$1:$F$300,MATCH($A56,kluci!$A$1:$A$300,0),3))</f>
        <v>2009</v>
      </c>
      <c r="F56" s="87" t="str">
        <f>IF(ISBLANK($A56),"",INDEX(kluci!$A$1:$F$300,MATCH($A56,kluci!$A$1:$A$300,0),4))</f>
        <v>U13</v>
      </c>
      <c r="G56" s="86" t="str">
        <f>IF(ISBLANK($A56),"",INDEX(kluci!$A$1:$F$300,MATCH($A56,kluci!$A$1:$A$300,0),5))</f>
        <v>Holice Jiskra</v>
      </c>
      <c r="H56" s="84" t="str">
        <f>IF(ISBLANK($A56),"",INDEX(kluci!$A$1:$F$300,MATCH($A56,kluci!$A$1:$A$300,0),6))</f>
        <v>PA</v>
      </c>
      <c r="I56" s="30"/>
      <c r="J56" s="21">
        <v>1</v>
      </c>
      <c r="K56" s="21"/>
      <c r="L56" s="21">
        <v>2</v>
      </c>
      <c r="M56" s="28"/>
      <c r="N56" s="31"/>
      <c r="O56" s="29"/>
      <c r="P56" s="27">
        <f>SUM(I56:N56)-O56</f>
        <v>3</v>
      </c>
    </row>
    <row r="57" spans="1:16" x14ac:dyDescent="0.3">
      <c r="A57" s="93">
        <v>78903</v>
      </c>
      <c r="B57" s="22" t="s">
        <v>534</v>
      </c>
      <c r="C57" s="22" t="s">
        <v>502</v>
      </c>
      <c r="D57" s="86" t="str">
        <f>IF(ISBLANK($A57),"",INDEX(kluci!$A$1:$F$300,MATCH($A57,kluci!$A$1:$A$300,0),2))</f>
        <v>Kučera Lukáš</v>
      </c>
      <c r="E57" s="87">
        <f>IF(ISBLANK($A57),"",INDEX(kluci!$A$1:$F$300,MATCH($A57,kluci!$A$1:$A$300,0),3))</f>
        <v>2007</v>
      </c>
      <c r="F57" s="87" t="str">
        <f>IF(ISBLANK($A57),"",INDEX(kluci!$A$1:$F$300,MATCH($A57,kluci!$A$1:$A$300,0),4))</f>
        <v>U15</v>
      </c>
      <c r="G57" s="86" t="str">
        <f>IF(ISBLANK($A57),"",INDEX(kluci!$A$1:$F$300,MATCH($A57,kluci!$A$1:$A$300,0),5))</f>
        <v>Chrudim Sokol</v>
      </c>
      <c r="H57" s="84" t="str">
        <f>IF(ISBLANK($A57),"",INDEX(kluci!$A$1:$F$300,MATCH($A57,kluci!$A$1:$A$300,0),6))</f>
        <v>PA</v>
      </c>
      <c r="I57" s="30"/>
      <c r="J57" s="21">
        <v>2</v>
      </c>
      <c r="K57" s="21"/>
      <c r="L57" s="21"/>
      <c r="M57" s="28"/>
      <c r="N57" s="31">
        <v>1</v>
      </c>
      <c r="O57" s="29"/>
      <c r="P57" s="27">
        <f>SUM(I57:N57)-O57</f>
        <v>3</v>
      </c>
    </row>
    <row r="58" spans="1:16" x14ac:dyDescent="0.3">
      <c r="A58" s="50">
        <v>77722</v>
      </c>
      <c r="B58" s="22" t="s">
        <v>534</v>
      </c>
      <c r="C58" s="22" t="s">
        <v>502</v>
      </c>
      <c r="D58" s="86" t="str">
        <f>IF(ISBLANK($A58),"",INDEX(kluci!$A$1:$F$300,MATCH($A58,kluci!$A$1:$A$300,0),2))</f>
        <v>Svátek Martin</v>
      </c>
      <c r="E58" s="87">
        <f>IF(ISBLANK($A58),"",INDEX(kluci!$A$1:$F$300,MATCH($A58,kluci!$A$1:$A$300,0),3))</f>
        <v>2008</v>
      </c>
      <c r="F58" s="87" t="str">
        <f>IF(ISBLANK($A58),"",INDEX(kluci!$A$1:$F$300,MATCH($A58,kluci!$A$1:$A$300,0),4))</f>
        <v>U15</v>
      </c>
      <c r="G58" s="86" t="str">
        <f>IF(ISBLANK($A58),"",INDEX(kluci!$A$1:$F$300,MATCH($A58,kluci!$A$1:$A$300,0),5))</f>
        <v>Kostelec nad Orlicí</v>
      </c>
      <c r="H58" s="84" t="str">
        <f>IF(ISBLANK($A58),"",INDEX(kluci!$A$1:$F$300,MATCH($A58,kluci!$A$1:$A$300,0),6))</f>
        <v>HK</v>
      </c>
      <c r="I58" s="30">
        <v>1</v>
      </c>
      <c r="J58" s="21"/>
      <c r="K58" s="21"/>
      <c r="L58" s="21">
        <v>1</v>
      </c>
      <c r="M58" s="28"/>
      <c r="N58" s="31">
        <v>1</v>
      </c>
      <c r="O58" s="29"/>
      <c r="P58" s="27">
        <f>SUM(I58:N58)-O58</f>
        <v>3</v>
      </c>
    </row>
    <row r="59" spans="1:16" x14ac:dyDescent="0.3">
      <c r="A59" s="50">
        <v>71813</v>
      </c>
      <c r="B59" s="22" t="s">
        <v>535</v>
      </c>
      <c r="C59" s="22" t="s">
        <v>502</v>
      </c>
      <c r="D59" s="86" t="str">
        <f>IF(ISBLANK($A59),"",INDEX(kluci!$A$1:$F$300,MATCH($A59,kluci!$A$1:$A$300,0),2))</f>
        <v>Václavík Ondřej</v>
      </c>
      <c r="E59" s="87">
        <f>IF(ISBLANK($A59),"",INDEX(kluci!$A$1:$F$300,MATCH($A59,kluci!$A$1:$A$300,0),3))</f>
        <v>2008</v>
      </c>
      <c r="F59" s="87" t="str">
        <f>IF(ISBLANK($A59),"",INDEX(kluci!$A$1:$F$300,MATCH($A59,kluci!$A$1:$A$300,0),4))</f>
        <v>U15</v>
      </c>
      <c r="G59" s="86" t="str">
        <f>IF(ISBLANK($A59),"",INDEX(kluci!$A$1:$F$300,MATCH($A59,kluci!$A$1:$A$300,0),5))</f>
        <v>Heřmanův Městec</v>
      </c>
      <c r="H59" s="84" t="str">
        <f>IF(ISBLANK($A59),"",INDEX(kluci!$A$1:$F$300,MATCH($A59,kluci!$A$1:$A$300,0),6))</f>
        <v>PA</v>
      </c>
      <c r="I59" s="30"/>
      <c r="J59" s="21">
        <v>2</v>
      </c>
      <c r="K59" s="21"/>
      <c r="L59" s="21"/>
      <c r="M59" s="28"/>
      <c r="N59" s="31"/>
      <c r="O59" s="52"/>
      <c r="P59" s="27">
        <f>SUM(I59:N59)-O59</f>
        <v>2</v>
      </c>
    </row>
    <row r="60" spans="1:16" x14ac:dyDescent="0.3">
      <c r="A60" s="50">
        <v>75993</v>
      </c>
      <c r="B60" s="22" t="s">
        <v>535</v>
      </c>
      <c r="C60" s="22" t="s">
        <v>502</v>
      </c>
      <c r="D60" s="86" t="str">
        <f>IF(ISBLANK($A60),"",INDEX(kluci!$A$1:$F$300,MATCH($A60,kluci!$A$1:$A$300,0),2))</f>
        <v>Dlabal Josef</v>
      </c>
      <c r="E60" s="87">
        <f>IF(ISBLANK($A60),"",INDEX(kluci!$A$1:$F$300,MATCH($A60,kluci!$A$1:$A$300,0),3))</f>
        <v>2007</v>
      </c>
      <c r="F60" s="87" t="str">
        <f>IF(ISBLANK($A60),"",INDEX(kluci!$A$1:$F$300,MATCH($A60,kluci!$A$1:$A$300,0),4))</f>
        <v>U15</v>
      </c>
      <c r="G60" s="86" t="str">
        <f>IF(ISBLANK($A60),"",INDEX(kluci!$A$1:$F$300,MATCH($A60,kluci!$A$1:$A$300,0),5))</f>
        <v>Týniště nad Orlicí</v>
      </c>
      <c r="H60" s="84" t="str">
        <f>IF(ISBLANK($A60),"",INDEX(kluci!$A$1:$F$300,MATCH($A60,kluci!$A$1:$A$300,0),6))</f>
        <v>HK</v>
      </c>
      <c r="I60" s="30"/>
      <c r="J60" s="21"/>
      <c r="K60" s="21"/>
      <c r="L60" s="21">
        <v>2</v>
      </c>
      <c r="M60" s="28"/>
      <c r="N60" s="31"/>
      <c r="O60" s="29"/>
      <c r="P60" s="27">
        <f>SUM(I60:N60)-O60</f>
        <v>2</v>
      </c>
    </row>
    <row r="61" spans="1:16" x14ac:dyDescent="0.3">
      <c r="A61" s="50">
        <v>77007</v>
      </c>
      <c r="B61" s="22" t="s">
        <v>503</v>
      </c>
      <c r="C61" s="22" t="s">
        <v>503</v>
      </c>
      <c r="D61" s="86" t="str">
        <f>IF(ISBLANK($A61),"",INDEX(kluci!$A$1:$F$300,MATCH($A61,kluci!$A$1:$A$300,0),2))</f>
        <v>Šmika Hugo</v>
      </c>
      <c r="E61" s="87">
        <f>IF(ISBLANK($A61),"",INDEX(kluci!$A$1:$F$300,MATCH($A61,kluci!$A$1:$A$300,0),3))</f>
        <v>2011</v>
      </c>
      <c r="F61" s="87" t="str">
        <f>IF(ISBLANK($A61),"",INDEX(kluci!$A$1:$F$300,MATCH($A61,kluci!$A$1:$A$300,0),4))</f>
        <v>U11</v>
      </c>
      <c r="G61" s="86" t="str">
        <f>IF(ISBLANK($A61),"",INDEX(kluci!$A$1:$F$300,MATCH($A61,kluci!$A$1:$A$300,0),5))</f>
        <v>Hostinné Tatran</v>
      </c>
      <c r="H61" s="84" t="str">
        <f>IF(ISBLANK($A61),"",INDEX(kluci!$A$1:$F$300,MATCH($A61,kluci!$A$1:$A$300,0),6))</f>
        <v>HK</v>
      </c>
      <c r="I61" s="22"/>
      <c r="J61" s="23"/>
      <c r="K61" s="23"/>
      <c r="L61" s="23"/>
      <c r="M61" s="24">
        <v>1</v>
      </c>
      <c r="N61" s="31"/>
      <c r="O61" s="26"/>
      <c r="P61" s="27">
        <f>SUM(I61:N61)-O61</f>
        <v>1</v>
      </c>
    </row>
    <row r="62" spans="1:16" x14ac:dyDescent="0.3">
      <c r="A62" s="50">
        <v>70325</v>
      </c>
      <c r="B62" s="22" t="s">
        <v>503</v>
      </c>
      <c r="C62" s="22" t="s">
        <v>503</v>
      </c>
      <c r="D62" s="86" t="str">
        <f>IF(ISBLANK($A62),"",INDEX(kluci!$A$1:$F$300,MATCH($A62,kluci!$A$1:$A$300,0),2))</f>
        <v>Švadlenka Matěj</v>
      </c>
      <c r="E62" s="87">
        <f>IF(ISBLANK($A62),"",INDEX(kluci!$A$1:$F$300,MATCH($A62,kluci!$A$1:$A$300,0),3))</f>
        <v>2007</v>
      </c>
      <c r="F62" s="87" t="str">
        <f>IF(ISBLANK($A62),"",INDEX(kluci!$A$1:$F$300,MATCH($A62,kluci!$A$1:$A$300,0),4))</f>
        <v>U15</v>
      </c>
      <c r="G62" s="86" t="str">
        <f>IF(ISBLANK($A62),"",INDEX(kluci!$A$1:$F$300,MATCH($A62,kluci!$A$1:$A$300,0),5))</f>
        <v>Chrudim Sokol</v>
      </c>
      <c r="H62" s="84" t="str">
        <f>IF(ISBLANK($A62),"",INDEX(kluci!$A$1:$F$300,MATCH($A62,kluci!$A$1:$A$300,0),6))</f>
        <v>PA</v>
      </c>
      <c r="I62" s="30">
        <v>1</v>
      </c>
      <c r="J62" s="21"/>
      <c r="K62" s="21"/>
      <c r="L62" s="21"/>
      <c r="M62" s="28"/>
      <c r="N62" s="31"/>
      <c r="O62" s="52"/>
      <c r="P62" s="27">
        <f>SUM(I62:N62)-O62</f>
        <v>1</v>
      </c>
    </row>
    <row r="63" spans="1:16" x14ac:dyDescent="0.3">
      <c r="A63" s="50">
        <v>77630</v>
      </c>
      <c r="B63" s="22" t="s">
        <v>503</v>
      </c>
      <c r="C63" s="22" t="s">
        <v>503</v>
      </c>
      <c r="D63" s="86" t="str">
        <f>IF(ISBLANK($A63),"",INDEX(kluci!$A$1:$F$300,MATCH($A63,kluci!$A$1:$A$300,0),2))</f>
        <v>Vladovič Tomáš</v>
      </c>
      <c r="E63" s="87">
        <f>IF(ISBLANK($A63),"",INDEX(kluci!$A$1:$F$300,MATCH($A63,kluci!$A$1:$A$300,0),3))</f>
        <v>2010</v>
      </c>
      <c r="F63" s="87" t="str">
        <f>IF(ISBLANK($A63),"",INDEX(kluci!$A$1:$F$300,MATCH($A63,kluci!$A$1:$A$300,0),4))</f>
        <v>U13</v>
      </c>
      <c r="G63" s="86" t="str">
        <f>IF(ISBLANK($A63),"",INDEX(kluci!$A$1:$F$300,MATCH($A63,kluci!$A$1:$A$300,0),5))</f>
        <v xml:space="preserve">Josefov Sokol </v>
      </c>
      <c r="H63" s="84" t="str">
        <f>IF(ISBLANK($A63),"",INDEX(kluci!$A$1:$F$300,MATCH($A63,kluci!$A$1:$A$300,0),6))</f>
        <v>HK</v>
      </c>
      <c r="I63" s="30">
        <v>1</v>
      </c>
      <c r="J63" s="21"/>
      <c r="K63" s="21"/>
      <c r="L63" s="21"/>
      <c r="M63" s="28"/>
      <c r="N63" s="31"/>
      <c r="O63" s="52"/>
      <c r="P63" s="27">
        <f>SUM(I63:N63)-O63</f>
        <v>1</v>
      </c>
    </row>
    <row r="64" spans="1:16" x14ac:dyDescent="0.3">
      <c r="A64" s="50">
        <v>75336</v>
      </c>
      <c r="B64" s="22" t="s">
        <v>503</v>
      </c>
      <c r="C64" s="22" t="s">
        <v>503</v>
      </c>
      <c r="D64" s="86" t="str">
        <f>IF(ISBLANK($A64),"",INDEX(kluci!$A$1:$F$300,MATCH($A64,kluci!$A$1:$A$300,0),2))</f>
        <v>Buchal Oto</v>
      </c>
      <c r="E64" s="87">
        <f>IF(ISBLANK($A64),"",INDEX(kluci!$A$1:$F$300,MATCH($A64,kluci!$A$1:$A$300,0),3))</f>
        <v>2007</v>
      </c>
      <c r="F64" s="87" t="str">
        <f>IF(ISBLANK($A64),"",INDEX(kluci!$A$1:$F$300,MATCH($A64,kluci!$A$1:$A$300,0),4))</f>
        <v>U15</v>
      </c>
      <c r="G64" s="86" t="str">
        <f>IF(ISBLANK($A64),"",INDEX(kluci!$A$1:$F$300,MATCH($A64,kluci!$A$1:$A$300,0),5))</f>
        <v>Josefov Sokol</v>
      </c>
      <c r="H64" s="84" t="str">
        <f>IF(ISBLANK($A64),"",INDEX(kluci!$A$1:$F$300,MATCH($A64,kluci!$A$1:$A$300,0),6))</f>
        <v>HK</v>
      </c>
      <c r="I64" s="22">
        <v>1</v>
      </c>
      <c r="J64" s="23"/>
      <c r="K64" s="23"/>
      <c r="L64" s="23"/>
      <c r="M64" s="24"/>
      <c r="N64" s="31"/>
      <c r="O64" s="26"/>
      <c r="P64" s="27">
        <f>SUM(I64:N64)-O64</f>
        <v>1</v>
      </c>
    </row>
    <row r="65" spans="1:16" x14ac:dyDescent="0.3">
      <c r="A65" s="93">
        <v>77758</v>
      </c>
      <c r="B65" s="22" t="s">
        <v>503</v>
      </c>
      <c r="C65" s="22" t="s">
        <v>503</v>
      </c>
      <c r="D65" s="86" t="str">
        <f>IF(ISBLANK($A65),"",INDEX(kluci!$A$1:$F$300,MATCH($A65,kluci!$A$1:$A$300,0),2))</f>
        <v>Průša Marek</v>
      </c>
      <c r="E65" s="87">
        <f>IF(ISBLANK($A65),"",INDEX(kluci!$A$1:$F$300,MATCH($A65,kluci!$A$1:$A$300,0),3))</f>
        <v>2008</v>
      </c>
      <c r="F65" s="87" t="str">
        <f>IF(ISBLANK($A65),"",INDEX(kluci!$A$1:$F$300,MATCH($A65,kluci!$A$1:$A$300,0),4))</f>
        <v>U15</v>
      </c>
      <c r="G65" s="86" t="str">
        <f>IF(ISBLANK($A65),"",INDEX(kluci!$A$1:$F$300,MATCH($A65,kluci!$A$1:$A$300,0),5))</f>
        <v>Nový Bydžov</v>
      </c>
      <c r="H65" s="84" t="str">
        <f>IF(ISBLANK($A65),"",INDEX(kluci!$A$1:$F$300,MATCH($A65,kluci!$A$1:$A$300,0),6))</f>
        <v>HK</v>
      </c>
      <c r="I65" s="30">
        <v>0</v>
      </c>
      <c r="J65" s="21">
        <v>1</v>
      </c>
      <c r="K65" s="21"/>
      <c r="L65" s="21">
        <v>0</v>
      </c>
      <c r="M65" s="28">
        <v>0</v>
      </c>
      <c r="N65" s="31"/>
      <c r="O65" s="52"/>
      <c r="P65" s="27">
        <f>SUM(I65:N65)-O65</f>
        <v>1</v>
      </c>
    </row>
    <row r="66" spans="1:16" x14ac:dyDescent="0.3">
      <c r="A66" s="93">
        <v>79283</v>
      </c>
      <c r="B66" s="22" t="s">
        <v>503</v>
      </c>
      <c r="C66" s="22" t="s">
        <v>503</v>
      </c>
      <c r="D66" s="86" t="str">
        <f>IF(ISBLANK($A66),"",INDEX(kluci!$A$1:$F$300,MATCH($A66,kluci!$A$1:$A$300,0),2))</f>
        <v>Topalovský Petr</v>
      </c>
      <c r="E66" s="87">
        <f>IF(ISBLANK($A66),"",INDEX(kluci!$A$1:$F$300,MATCH($A66,kluci!$A$1:$A$300,0),3))</f>
        <v>2007</v>
      </c>
      <c r="F66" s="87" t="str">
        <f>IF(ISBLANK($A66),"",INDEX(kluci!$A$1:$F$300,MATCH($A66,kluci!$A$1:$A$300,0),4))</f>
        <v>U15</v>
      </c>
      <c r="G66" s="86" t="str">
        <f>IF(ISBLANK($A66),"",INDEX(kluci!$A$1:$F$300,MATCH($A66,kluci!$A$1:$A$300,0),5))</f>
        <v>Trutnov Loko</v>
      </c>
      <c r="H66" s="84" t="str">
        <f>IF(ISBLANK($A66),"",INDEX(kluci!$A$1:$F$300,MATCH($A66,kluci!$A$1:$A$300,0),6))</f>
        <v>HK</v>
      </c>
      <c r="I66" s="30">
        <v>0</v>
      </c>
      <c r="J66" s="21">
        <v>1</v>
      </c>
      <c r="K66" s="21"/>
      <c r="L66" s="21"/>
      <c r="M66" s="28"/>
      <c r="N66" s="31"/>
      <c r="O66" s="52"/>
      <c r="P66" s="27">
        <f>SUM(I66:N66)-O66</f>
        <v>1</v>
      </c>
    </row>
    <row r="67" spans="1:16" x14ac:dyDescent="0.3">
      <c r="A67" s="50">
        <v>82195</v>
      </c>
      <c r="B67" s="22" t="s">
        <v>536</v>
      </c>
      <c r="C67" s="22"/>
      <c r="D67" s="86" t="str">
        <f>IF(ISBLANK($A67),"",INDEX(kluci!$A$1:$F$300,MATCH($A67,kluci!$A$1:$A$300,0),2))</f>
        <v>Fidler Jan</v>
      </c>
      <c r="E67" s="87">
        <f>IF(ISBLANK($A67),"",INDEX(kluci!$A$1:$F$300,MATCH($A67,kluci!$A$1:$A$300,0),3))</f>
        <v>2008</v>
      </c>
      <c r="F67" s="87" t="str">
        <f>IF(ISBLANK($A67),"",INDEX(kluci!$A$1:$F$300,MATCH($A67,kluci!$A$1:$A$300,0),4))</f>
        <v>U15</v>
      </c>
      <c r="G67" s="86" t="str">
        <f>IF(ISBLANK($A67),"",INDEX(kluci!$A$1:$F$300,MATCH($A67,kluci!$A$1:$A$300,0),5))</f>
        <v>Chrudim Sokol</v>
      </c>
      <c r="H67" s="84" t="str">
        <f>IF(ISBLANK($A67),"",INDEX(kluci!$A$1:$F$300,MATCH($A67,kluci!$A$1:$A$300,0),6))</f>
        <v>PA</v>
      </c>
      <c r="I67" s="30"/>
      <c r="J67" s="21"/>
      <c r="K67" s="21"/>
      <c r="L67" s="21"/>
      <c r="M67" s="28"/>
      <c r="N67" s="31">
        <v>0</v>
      </c>
      <c r="O67" s="29"/>
      <c r="P67" s="27">
        <f>SUM(I67:N67)-O67</f>
        <v>0</v>
      </c>
    </row>
    <row r="68" spans="1:16" x14ac:dyDescent="0.3">
      <c r="A68" s="50">
        <v>77697</v>
      </c>
      <c r="B68" s="22" t="s">
        <v>536</v>
      </c>
      <c r="C68" s="22" t="s">
        <v>504</v>
      </c>
      <c r="D68" s="86" t="str">
        <f>IF(ISBLANK($A68),"",INDEX(kluci!$A$1:$F$300,MATCH($A68,kluci!$A$1:$A$300,0),2))</f>
        <v>Ondráček Jonáš</v>
      </c>
      <c r="E68" s="87">
        <f>IF(ISBLANK($A68),"",INDEX(kluci!$A$1:$F$300,MATCH($A68,kluci!$A$1:$A$300,0),3))</f>
        <v>2009</v>
      </c>
      <c r="F68" s="87" t="str">
        <f>IF(ISBLANK($A68),"",INDEX(kluci!$A$1:$F$300,MATCH($A68,kluci!$A$1:$A$300,0),4))</f>
        <v>U13</v>
      </c>
      <c r="G68" s="86" t="str">
        <f>IF(ISBLANK($A68),"",INDEX(kluci!$A$1:$F$300,MATCH($A68,kluci!$A$1:$A$300,0),5))</f>
        <v>Butoves</v>
      </c>
      <c r="H68" s="84" t="str">
        <f>IF(ISBLANK($A68),"",INDEX(kluci!$A$1:$F$300,MATCH($A68,kluci!$A$1:$A$300,0),6))</f>
        <v>HK</v>
      </c>
      <c r="I68" s="22"/>
      <c r="J68" s="23"/>
      <c r="K68" s="23"/>
      <c r="L68" s="23"/>
      <c r="M68" s="24">
        <v>0</v>
      </c>
      <c r="N68" s="31"/>
      <c r="O68" s="26"/>
      <c r="P68" s="27">
        <f>SUM(I68:N68)-O68</f>
        <v>0</v>
      </c>
    </row>
    <row r="69" spans="1:16" x14ac:dyDescent="0.3">
      <c r="A69" s="50">
        <v>79853</v>
      </c>
      <c r="B69" s="22" t="s">
        <v>536</v>
      </c>
      <c r="C69" s="22" t="s">
        <v>504</v>
      </c>
      <c r="D69" s="86" t="str">
        <f>IF(ISBLANK($A69),"",INDEX(kluci!$A$1:$F$300,MATCH($A69,kluci!$A$1:$A$300,0),2))</f>
        <v>Hlawatschke Alfréd</v>
      </c>
      <c r="E69" s="87">
        <f>IF(ISBLANK($A69),"",INDEX(kluci!$A$1:$F$300,MATCH($A69,kluci!$A$1:$A$300,0),3))</f>
        <v>2009</v>
      </c>
      <c r="F69" s="87" t="str">
        <f>IF(ISBLANK($A69),"",INDEX(kluci!$A$1:$F$300,MATCH($A69,kluci!$A$1:$A$300,0),4))</f>
        <v>U13</v>
      </c>
      <c r="G69" s="86" t="str">
        <f>IF(ISBLANK($A69),"",INDEX(kluci!$A$1:$F$300,MATCH($A69,kluci!$A$1:$A$300,0),5))</f>
        <v>Butoves</v>
      </c>
      <c r="H69" s="84" t="str">
        <f>IF(ISBLANK($A69),"",INDEX(kluci!$A$1:$F$300,MATCH($A69,kluci!$A$1:$A$300,0),6))</f>
        <v>HK</v>
      </c>
      <c r="I69" s="22"/>
      <c r="J69" s="23"/>
      <c r="K69" s="23"/>
      <c r="L69" s="23"/>
      <c r="M69" s="24">
        <v>0</v>
      </c>
      <c r="N69" s="31"/>
      <c r="O69" s="26"/>
      <c r="P69" s="27">
        <f>SUM(I69:N69)-O69</f>
        <v>0</v>
      </c>
    </row>
    <row r="70" spans="1:16" x14ac:dyDescent="0.3">
      <c r="A70" s="7">
        <v>82354</v>
      </c>
      <c r="B70" s="22" t="s">
        <v>536</v>
      </c>
      <c r="C70" s="22" t="s">
        <v>504</v>
      </c>
      <c r="D70" s="86" t="str">
        <f>IF(ISBLANK($A70),"",INDEX(kluci!$A$1:$F$300,MATCH($A70,kluci!$A$1:$A$300,0),2))</f>
        <v>Frýba Josef</v>
      </c>
      <c r="E70" s="87">
        <f>IF(ISBLANK($A70),"",INDEX(kluci!$A$1:$F$300,MATCH($A70,kluci!$A$1:$A$300,0),3))</f>
        <v>2009</v>
      </c>
      <c r="F70" s="87" t="str">
        <f>IF(ISBLANK($A70),"",INDEX(kluci!$A$1:$F$300,MATCH($A70,kluci!$A$1:$A$300,0),4))</f>
        <v>U13</v>
      </c>
      <c r="G70" s="86" t="str">
        <f>IF(ISBLANK($A70),"",INDEX(kluci!$A$1:$F$300,MATCH($A70,kluci!$A$1:$A$300,0),5))</f>
        <v>Butoves</v>
      </c>
      <c r="H70" s="84" t="str">
        <f>IF(ISBLANK($A70),"",INDEX(kluci!$A$1:$F$300,MATCH($A70,kluci!$A$1:$A$300,0),6))</f>
        <v>HK</v>
      </c>
      <c r="I70" s="22"/>
      <c r="J70" s="23"/>
      <c r="K70" s="23"/>
      <c r="L70" s="23"/>
      <c r="M70" s="24">
        <v>0</v>
      </c>
      <c r="N70" s="31"/>
      <c r="O70" s="26"/>
      <c r="P70" s="27">
        <f>SUM(I70:N70)-O70</f>
        <v>0</v>
      </c>
    </row>
    <row r="71" spans="1:16" x14ac:dyDescent="0.3">
      <c r="A71" s="7">
        <v>79854</v>
      </c>
      <c r="B71" s="22" t="s">
        <v>536</v>
      </c>
      <c r="C71" s="22" t="s">
        <v>504</v>
      </c>
      <c r="D71" s="86" t="str">
        <f>IF(ISBLANK($A71),"",INDEX(kluci!$A$1:$F$300,MATCH($A71,kluci!$A$1:$A$300,0),2))</f>
        <v>Havelka Adam</v>
      </c>
      <c r="E71" s="87">
        <f>IF(ISBLANK($A71),"",INDEX(kluci!$A$1:$F$300,MATCH($A71,kluci!$A$1:$A$300,0),3))</f>
        <v>2009</v>
      </c>
      <c r="F71" s="87" t="str">
        <f>IF(ISBLANK($A71),"",INDEX(kluci!$A$1:$F$300,MATCH($A71,kluci!$A$1:$A$300,0),4))</f>
        <v>U13</v>
      </c>
      <c r="G71" s="86" t="str">
        <f>IF(ISBLANK($A71),"",INDEX(kluci!$A$1:$F$300,MATCH($A71,kluci!$A$1:$A$300,0),5))</f>
        <v>Butoves</v>
      </c>
      <c r="H71" s="84" t="str">
        <f>IF(ISBLANK($A71),"",INDEX(kluci!$A$1:$F$300,MATCH($A71,kluci!$A$1:$A$300,0),6))</f>
        <v>HK</v>
      </c>
      <c r="I71" s="22"/>
      <c r="J71" s="23"/>
      <c r="K71" s="23"/>
      <c r="L71" s="23"/>
      <c r="M71" s="24">
        <v>0</v>
      </c>
      <c r="N71" s="31"/>
      <c r="O71" s="26"/>
      <c r="P71" s="27">
        <f>SUM(I71:N71)-O71</f>
        <v>0</v>
      </c>
    </row>
    <row r="72" spans="1:16" x14ac:dyDescent="0.3">
      <c r="A72" s="7">
        <v>76887</v>
      </c>
      <c r="B72" s="22" t="s">
        <v>536</v>
      </c>
      <c r="C72" s="22" t="s">
        <v>504</v>
      </c>
      <c r="D72" s="86" t="str">
        <f>IF(ISBLANK($A72),"",INDEX(kluci!$A$1:$F$300,MATCH($A72,kluci!$A$1:$A$300,0),2))</f>
        <v>Kracík Martin</v>
      </c>
      <c r="E72" s="87">
        <f>IF(ISBLANK($A72),"",INDEX(kluci!$A$1:$F$300,MATCH($A72,kluci!$A$1:$A$300,0),3))</f>
        <v>2007</v>
      </c>
      <c r="F72" s="87" t="str">
        <f>IF(ISBLANK($A72),"",INDEX(kluci!$A$1:$F$300,MATCH($A72,kluci!$A$1:$A$300,0),4))</f>
        <v>U15</v>
      </c>
      <c r="G72" s="86" t="str">
        <f>IF(ISBLANK($A72),"",INDEX(kluci!$A$1:$F$300,MATCH($A72,kluci!$A$1:$A$300,0),5))</f>
        <v>Nová Paka</v>
      </c>
      <c r="H72" s="84" t="str">
        <f>IF(ISBLANK($A72),"",INDEX(kluci!$A$1:$F$300,MATCH($A72,kluci!$A$1:$A$300,0),6))</f>
        <v>HK</v>
      </c>
      <c r="I72" s="22"/>
      <c r="J72" s="23"/>
      <c r="K72" s="23"/>
      <c r="L72" s="23"/>
      <c r="M72" s="24">
        <v>0</v>
      </c>
      <c r="N72" s="31"/>
      <c r="O72" s="26"/>
      <c r="P72" s="27">
        <f>SUM(I72:N72)-O72</f>
        <v>0</v>
      </c>
    </row>
    <row r="73" spans="1:16" x14ac:dyDescent="0.3">
      <c r="A73" s="7">
        <v>76886</v>
      </c>
      <c r="B73" s="22" t="s">
        <v>536</v>
      </c>
      <c r="C73" s="22" t="s">
        <v>504</v>
      </c>
      <c r="D73" s="86" t="str">
        <f>IF(ISBLANK($A73),"",INDEX(kluci!$A$1:$F$300,MATCH($A73,kluci!$A$1:$A$300,0),2))</f>
        <v>Kracík Ladislav</v>
      </c>
      <c r="E73" s="87">
        <f>IF(ISBLANK($A73),"",INDEX(kluci!$A$1:$F$300,MATCH($A73,kluci!$A$1:$A$300,0),3))</f>
        <v>2007</v>
      </c>
      <c r="F73" s="87" t="str">
        <f>IF(ISBLANK($A73),"",INDEX(kluci!$A$1:$F$300,MATCH($A73,kluci!$A$1:$A$300,0),4))</f>
        <v>U15</v>
      </c>
      <c r="G73" s="86" t="str">
        <f>IF(ISBLANK($A73),"",INDEX(kluci!$A$1:$F$300,MATCH($A73,kluci!$A$1:$A$300,0),5))</f>
        <v>Nová Paka</v>
      </c>
      <c r="H73" s="84" t="str">
        <f>IF(ISBLANK($A73),"",INDEX(kluci!$A$1:$F$300,MATCH($A73,kluci!$A$1:$A$300,0),6))</f>
        <v>HK</v>
      </c>
      <c r="I73" s="22"/>
      <c r="J73" s="23"/>
      <c r="K73" s="23"/>
      <c r="L73" s="23"/>
      <c r="M73" s="24">
        <v>0</v>
      </c>
      <c r="N73" s="31"/>
      <c r="O73" s="26"/>
      <c r="P73" s="27">
        <f>SUM(I73:N73)-O73</f>
        <v>0</v>
      </c>
    </row>
    <row r="74" spans="1:16" x14ac:dyDescent="0.3">
      <c r="A74" s="7">
        <v>77719</v>
      </c>
      <c r="B74" s="22" t="s">
        <v>536</v>
      </c>
      <c r="C74" s="22" t="s">
        <v>504</v>
      </c>
      <c r="D74" s="86" t="str">
        <f>IF(ISBLANK($A74),"",INDEX(kluci!$A$1:$F$300,MATCH($A74,kluci!$A$1:$A$300,0),2))</f>
        <v>Honzů Viktor</v>
      </c>
      <c r="E74" s="87">
        <f>IF(ISBLANK($A74),"",INDEX(kluci!$A$1:$F$300,MATCH($A74,kluci!$A$1:$A$300,0),3))</f>
        <v>2008</v>
      </c>
      <c r="F74" s="87" t="str">
        <f>IF(ISBLANK($A74),"",INDEX(kluci!$A$1:$F$300,MATCH($A74,kluci!$A$1:$A$300,0),4))</f>
        <v>U15</v>
      </c>
      <c r="G74" s="86" t="str">
        <f>IF(ISBLANK($A74),"",INDEX(kluci!$A$1:$F$300,MATCH($A74,kluci!$A$1:$A$300,0),5))</f>
        <v>Česká Skalice</v>
      </c>
      <c r="H74" s="84" t="str">
        <f>IF(ISBLANK($A74),"",INDEX(kluci!$A$1:$F$300,MATCH($A74,kluci!$A$1:$A$300,0),6))</f>
        <v>HK</v>
      </c>
      <c r="I74" s="30"/>
      <c r="J74" s="21"/>
      <c r="K74" s="21"/>
      <c r="L74" s="21">
        <v>0</v>
      </c>
      <c r="M74" s="28"/>
      <c r="N74" s="31"/>
      <c r="O74" s="29"/>
      <c r="P74" s="27">
        <f>SUM(I74:N74)-O74</f>
        <v>0</v>
      </c>
    </row>
    <row r="75" spans="1:16" x14ac:dyDescent="0.3">
      <c r="A75" s="7">
        <v>64789</v>
      </c>
      <c r="B75" s="22" t="s">
        <v>536</v>
      </c>
      <c r="C75" s="22" t="s">
        <v>504</v>
      </c>
      <c r="D75" s="86" t="str">
        <f>IF(ISBLANK($A75),"",INDEX(kluci!$A$1:$F$300,MATCH($A75,kluci!$A$1:$A$300,0),2))</f>
        <v>Weinzettl Vojtěch</v>
      </c>
      <c r="E75" s="87">
        <f>IF(ISBLANK($A75),"",INDEX(kluci!$A$1:$F$300,MATCH($A75,kluci!$A$1:$A$300,0),3))</f>
        <v>2007</v>
      </c>
      <c r="F75" s="87" t="str">
        <f>IF(ISBLANK($A75),"",INDEX(kluci!$A$1:$F$300,MATCH($A75,kluci!$A$1:$A$300,0),4))</f>
        <v>U15</v>
      </c>
      <c r="G75" s="86" t="str">
        <f>IF(ISBLANK($A75),"",INDEX(kluci!$A$1:$F$300,MATCH($A75,kluci!$A$1:$A$300,0),5))</f>
        <v>Pardubice Tesla</v>
      </c>
      <c r="H75" s="84" t="str">
        <f>IF(ISBLANK($A75),"",INDEX(kluci!$A$1:$F$300,MATCH($A75,kluci!$A$1:$A$300,0),6))</f>
        <v>PA</v>
      </c>
      <c r="I75" s="30"/>
      <c r="J75" s="21"/>
      <c r="K75" s="21"/>
      <c r="L75" s="21">
        <v>0</v>
      </c>
      <c r="M75" s="28"/>
      <c r="N75" s="31"/>
      <c r="O75" s="29"/>
      <c r="P75" s="27">
        <f>SUM(I75:N75)-O75</f>
        <v>0</v>
      </c>
    </row>
    <row r="76" spans="1:16" x14ac:dyDescent="0.3">
      <c r="A76" s="7">
        <v>78898</v>
      </c>
      <c r="B76" s="22" t="s">
        <v>536</v>
      </c>
      <c r="C76" s="22" t="s">
        <v>504</v>
      </c>
      <c r="D76" s="86" t="str">
        <f>IF(ISBLANK($A76),"",INDEX(kluci!$A$1:$F$300,MATCH($A76,kluci!$A$1:$A$300,0),2))</f>
        <v>Wéber Adam</v>
      </c>
      <c r="E76" s="87">
        <f>IF(ISBLANK($A76),"",INDEX(kluci!$A$1:$F$300,MATCH($A76,kluci!$A$1:$A$300,0),3))</f>
        <v>2008</v>
      </c>
      <c r="F76" s="87" t="str">
        <f>IF(ISBLANK($A76),"",INDEX(kluci!$A$1:$F$300,MATCH($A76,kluci!$A$1:$A$300,0),4))</f>
        <v>U15</v>
      </c>
      <c r="G76" s="86" t="str">
        <f>IF(ISBLANK($A76),"",INDEX(kluci!$A$1:$F$300,MATCH($A76,kluci!$A$1:$A$300,0),5))</f>
        <v>Záhornice KPST</v>
      </c>
      <c r="H76" s="84" t="str">
        <f>IF(ISBLANK($A76),"",INDEX(kluci!$A$1:$F$300,MATCH($A76,kluci!$A$1:$A$300,0),6))</f>
        <v>HK</v>
      </c>
      <c r="I76" s="30"/>
      <c r="J76" s="21"/>
      <c r="K76" s="21"/>
      <c r="L76" s="21">
        <v>0</v>
      </c>
      <c r="M76" s="28"/>
      <c r="N76" s="31"/>
      <c r="O76" s="29"/>
      <c r="P76" s="27">
        <f>SUM(I76:N76)-O76</f>
        <v>0</v>
      </c>
    </row>
    <row r="77" spans="1:16" x14ac:dyDescent="0.3">
      <c r="A77" s="7">
        <v>81763</v>
      </c>
      <c r="B77" s="22" t="s">
        <v>536</v>
      </c>
      <c r="C77" s="22" t="s">
        <v>504</v>
      </c>
      <c r="D77" s="86" t="str">
        <f>IF(ISBLANK($A77),"",INDEX(kluci!$A$1:$F$300,MATCH($A77,kluci!$A$1:$A$300,0),2))</f>
        <v>Celba Jan</v>
      </c>
      <c r="E77" s="87">
        <f>IF(ISBLANK($A77),"",INDEX(kluci!$A$1:$F$300,MATCH($A77,kluci!$A$1:$A$300,0),3))</f>
        <v>2010</v>
      </c>
      <c r="F77" s="87" t="str">
        <f>IF(ISBLANK($A77),"",INDEX(kluci!$A$1:$F$300,MATCH($A77,kluci!$A$1:$A$300,0),4))</f>
        <v>U13</v>
      </c>
      <c r="G77" s="86" t="str">
        <f>IF(ISBLANK($A77),"",INDEX(kluci!$A$1:$F$300,MATCH($A77,kluci!$A$1:$A$300,0),5))</f>
        <v>Stěžery Sokol</v>
      </c>
      <c r="H77" s="84" t="str">
        <f>IF(ISBLANK($A77),"",INDEX(kluci!$A$1:$F$300,MATCH($A77,kluci!$A$1:$A$300,0),6))</f>
        <v>HK</v>
      </c>
      <c r="I77" s="30"/>
      <c r="J77" s="21"/>
      <c r="K77" s="21"/>
      <c r="L77" s="21">
        <v>0</v>
      </c>
      <c r="M77" s="28"/>
      <c r="N77" s="31"/>
      <c r="O77" s="29"/>
      <c r="P77" s="27">
        <f>SUM(I77:N77)-O77</f>
        <v>0</v>
      </c>
    </row>
    <row r="78" spans="1:16" x14ac:dyDescent="0.3">
      <c r="A78" s="50">
        <v>80275</v>
      </c>
      <c r="B78" s="22" t="s">
        <v>536</v>
      </c>
      <c r="C78" s="22" t="s">
        <v>504</v>
      </c>
      <c r="D78" s="86" t="str">
        <f>IF(ISBLANK($A78),"",INDEX(kluci!$A$1:$F$300,MATCH($A78,kluci!$A$1:$A$300,0),2))</f>
        <v>Dombai Filip</v>
      </c>
      <c r="E78" s="87">
        <f>IF(ISBLANK($A78),"",INDEX(kluci!$A$1:$F$300,MATCH($A78,kluci!$A$1:$A$300,0),3))</f>
        <v>2009</v>
      </c>
      <c r="F78" s="87" t="str">
        <f>IF(ISBLANK($A78),"",INDEX(kluci!$A$1:$F$300,MATCH($A78,kluci!$A$1:$A$300,0),4))</f>
        <v>U13</v>
      </c>
      <c r="G78" s="86" t="str">
        <f>IF(ISBLANK($A78),"",INDEX(kluci!$A$1:$F$300,MATCH($A78,kluci!$A$1:$A$300,0),5))</f>
        <v>Hostinné Tatran</v>
      </c>
      <c r="H78" s="84" t="str">
        <f>IF(ISBLANK($A78),"",INDEX(kluci!$A$1:$F$300,MATCH($A78,kluci!$A$1:$A$300,0),6))</f>
        <v>HK</v>
      </c>
      <c r="I78" s="30">
        <v>0</v>
      </c>
      <c r="J78" s="21"/>
      <c r="K78" s="21">
        <v>0</v>
      </c>
      <c r="L78" s="21"/>
      <c r="M78" s="28"/>
      <c r="N78" s="31"/>
      <c r="O78" s="52"/>
      <c r="P78" s="27">
        <f>SUM(I78:N78)-O78</f>
        <v>0</v>
      </c>
    </row>
    <row r="79" spans="1:16" x14ac:dyDescent="0.3">
      <c r="A79" s="93">
        <v>80670</v>
      </c>
      <c r="B79" s="22" t="s">
        <v>536</v>
      </c>
      <c r="C79" s="22" t="s">
        <v>504</v>
      </c>
      <c r="D79" s="86" t="str">
        <f>IF(ISBLANK($A79),"",INDEX(kluci!$A$1:$F$300,MATCH($A79,kluci!$A$1:$A$300,0),2))</f>
        <v>Malý Lukáš</v>
      </c>
      <c r="E79" s="87">
        <f>IF(ISBLANK($A79),"",INDEX(kluci!$A$1:$F$300,MATCH($A79,kluci!$A$1:$A$300,0),3))</f>
        <v>2009</v>
      </c>
      <c r="F79" s="87" t="str">
        <f>IF(ISBLANK($A79),"",INDEX(kluci!$A$1:$F$300,MATCH($A79,kluci!$A$1:$A$300,0),4))</f>
        <v>U13</v>
      </c>
      <c r="G79" s="86" t="str">
        <f>IF(ISBLANK($A79),"",INDEX(kluci!$A$1:$F$300,MATCH($A79,kluci!$A$1:$A$300,0),5))</f>
        <v>Jaroměř Jiskra</v>
      </c>
      <c r="H79" s="84" t="str">
        <f>IF(ISBLANK($A79),"",INDEX(kluci!$A$1:$F$300,MATCH($A79,kluci!$A$1:$A$300,0),6))</f>
        <v>HK</v>
      </c>
      <c r="I79" s="30">
        <v>0</v>
      </c>
      <c r="J79" s="21"/>
      <c r="K79" s="21"/>
      <c r="L79" s="21"/>
      <c r="M79" s="28"/>
      <c r="N79" s="31"/>
      <c r="O79" s="52"/>
      <c r="P79" s="27">
        <f>SUM(I79:N79)-O79</f>
        <v>0</v>
      </c>
    </row>
    <row r="80" spans="1:16" x14ac:dyDescent="0.3">
      <c r="A80" s="93">
        <v>80279</v>
      </c>
      <c r="B80" s="22" t="s">
        <v>536</v>
      </c>
      <c r="C80" s="22" t="s">
        <v>504</v>
      </c>
      <c r="D80" s="86" t="str">
        <f>IF(ISBLANK($A80),"",INDEX(kluci!$A$1:$F$300,MATCH($A80,kluci!$A$1:$A$300,0),2))</f>
        <v>Šitina Jan</v>
      </c>
      <c r="E80" s="87">
        <f>IF(ISBLANK($A80),"",INDEX(kluci!$A$1:$F$300,MATCH($A80,kluci!$A$1:$A$300,0),3))</f>
        <v>2009</v>
      </c>
      <c r="F80" s="87" t="str">
        <f>IF(ISBLANK($A80),"",INDEX(kluci!$A$1:$F$300,MATCH($A80,kluci!$A$1:$A$300,0),4))</f>
        <v>U13</v>
      </c>
      <c r="G80" s="86" t="str">
        <f>IF(ISBLANK($A80),"",INDEX(kluci!$A$1:$F$300,MATCH($A80,kluci!$A$1:$A$300,0),5))</f>
        <v>Hostinné Tatran</v>
      </c>
      <c r="H80" s="84" t="str">
        <f>IF(ISBLANK($A80),"",INDEX(kluci!$A$1:$F$300,MATCH($A80,kluci!$A$1:$A$300,0),6))</f>
        <v>HK</v>
      </c>
      <c r="I80" s="30">
        <v>0</v>
      </c>
      <c r="J80" s="21">
        <v>0</v>
      </c>
      <c r="K80" s="21"/>
      <c r="L80" s="21"/>
      <c r="M80" s="28"/>
      <c r="N80" s="31"/>
      <c r="O80" s="52"/>
      <c r="P80" s="27">
        <f>SUM(I80:N80)-O80</f>
        <v>0</v>
      </c>
    </row>
    <row r="81" spans="1:16" x14ac:dyDescent="0.3">
      <c r="A81" s="50">
        <v>77515</v>
      </c>
      <c r="B81" s="22" t="s">
        <v>536</v>
      </c>
      <c r="C81" s="22" t="s">
        <v>504</v>
      </c>
      <c r="D81" s="86" t="str">
        <f>IF(ISBLANK($A81),"",INDEX(kluci!$A$1:$F$300,MATCH($A81,kluci!$A$1:$A$300,0),2))</f>
        <v>Vávra Martin</v>
      </c>
      <c r="E81" s="87">
        <f>IF(ISBLANK($A81),"",INDEX(kluci!$A$1:$F$300,MATCH($A81,kluci!$A$1:$A$300,0),3))</f>
        <v>2008</v>
      </c>
      <c r="F81" s="87" t="str">
        <f>IF(ISBLANK($A81),"",INDEX(kluci!$A$1:$F$300,MATCH($A81,kluci!$A$1:$A$300,0),4))</f>
        <v>U15</v>
      </c>
      <c r="G81" s="86" t="str">
        <f>IF(ISBLANK($A81),"",INDEX(kluci!$A$1:$F$300,MATCH($A81,kluci!$A$1:$A$300,0),5))</f>
        <v>Chlumec nad Cidlinou</v>
      </c>
      <c r="H81" s="84" t="str">
        <f>IF(ISBLANK($A81),"",INDEX(kluci!$A$1:$F$300,MATCH($A81,kluci!$A$1:$A$300,0),6))</f>
        <v>HK</v>
      </c>
      <c r="I81" s="30"/>
      <c r="J81" s="21">
        <v>0</v>
      </c>
      <c r="K81" s="21"/>
      <c r="L81" s="21"/>
      <c r="M81" s="28"/>
      <c r="N81" s="31"/>
      <c r="O81" s="29"/>
      <c r="P81" s="27">
        <f>SUM(I81:N81)-O81</f>
        <v>0</v>
      </c>
    </row>
    <row r="82" spans="1:16" x14ac:dyDescent="0.3">
      <c r="A82" s="50">
        <v>75981</v>
      </c>
      <c r="B82" s="22" t="s">
        <v>536</v>
      </c>
      <c r="C82" s="22" t="s">
        <v>504</v>
      </c>
      <c r="D82" s="86" t="str">
        <f>IF(ISBLANK($A82),"",INDEX(kluci!$A$1:$F$300,MATCH($A82,kluci!$A$1:$A$300,0),2))</f>
        <v>Koreček Tobiáš</v>
      </c>
      <c r="E82" s="87">
        <f>IF(ISBLANK($A82),"",INDEX(kluci!$A$1:$F$300,MATCH($A82,kluci!$A$1:$A$300,0),3))</f>
        <v>2010</v>
      </c>
      <c r="F82" s="87" t="str">
        <f>IF(ISBLANK($A82),"",INDEX(kluci!$A$1:$F$300,MATCH($A82,kluci!$A$1:$A$300,0),4))</f>
        <v>U13</v>
      </c>
      <c r="G82" s="86" t="str">
        <f>IF(ISBLANK($A82),"",INDEX(kluci!$A$1:$F$300,MATCH($A82,kluci!$A$1:$A$300,0),5))</f>
        <v>Heřmanův Městec</v>
      </c>
      <c r="H82" s="84" t="str">
        <f>IF(ISBLANK($A82),"",INDEX(kluci!$A$1:$F$300,MATCH($A82,kluci!$A$1:$A$300,0),6))</f>
        <v>PA</v>
      </c>
      <c r="I82" s="30"/>
      <c r="J82" s="21">
        <v>0</v>
      </c>
      <c r="K82" s="21"/>
      <c r="L82" s="21"/>
      <c r="M82" s="28"/>
      <c r="N82" s="31"/>
      <c r="O82" s="29"/>
      <c r="P82" s="27">
        <f>SUM(I82:N82)-O82</f>
        <v>0</v>
      </c>
    </row>
    <row r="83" spans="1:16" x14ac:dyDescent="0.3">
      <c r="A83" s="93">
        <v>77835</v>
      </c>
      <c r="B83" s="22" t="s">
        <v>536</v>
      </c>
      <c r="C83" s="22" t="s">
        <v>504</v>
      </c>
      <c r="D83" s="86" t="str">
        <f>IF(ISBLANK($A83),"",INDEX(kluci!$A$1:$F$300,MATCH($A83,kluci!$A$1:$A$300,0),2))</f>
        <v>Zapletal Jan</v>
      </c>
      <c r="E83" s="87">
        <f>IF(ISBLANK($A83),"",INDEX(kluci!$A$1:$F$300,MATCH($A83,kluci!$A$1:$A$300,0),3))</f>
        <v>2007</v>
      </c>
      <c r="F83" s="87" t="str">
        <f>IF(ISBLANK($A83),"",INDEX(kluci!$A$1:$F$300,MATCH($A83,kluci!$A$1:$A$300,0),4))</f>
        <v>U15</v>
      </c>
      <c r="G83" s="86" t="str">
        <f>IF(ISBLANK($A83),"",INDEX(kluci!$A$1:$F$300,MATCH($A83,kluci!$A$1:$A$300,0),5))</f>
        <v>Jaroměř Jiskra</v>
      </c>
      <c r="H83" s="84" t="str">
        <f>IF(ISBLANK($A83),"",INDEX(kluci!$A$1:$F$300,MATCH($A83,kluci!$A$1:$A$300,0),6))</f>
        <v>HK</v>
      </c>
      <c r="I83" s="30"/>
      <c r="J83" s="21">
        <v>0</v>
      </c>
      <c r="K83" s="21"/>
      <c r="L83" s="21"/>
      <c r="M83" s="28"/>
      <c r="N83" s="31"/>
      <c r="O83" s="29"/>
      <c r="P83" s="27">
        <f>SUM(I83:N83)-O83</f>
        <v>0</v>
      </c>
    </row>
    <row r="84" spans="1:16" x14ac:dyDescent="0.3">
      <c r="A84" s="93">
        <v>80669</v>
      </c>
      <c r="B84" s="22" t="s">
        <v>536</v>
      </c>
      <c r="C84" s="22" t="s">
        <v>504</v>
      </c>
      <c r="D84" s="86" t="str">
        <f>IF(ISBLANK($A84),"",INDEX(kluci!$A$1:$F$300,MATCH($A84,kluci!$A$1:$A$300,0),2))</f>
        <v>Chejnovský Václav</v>
      </c>
      <c r="E84" s="87">
        <f>IF(ISBLANK($A84),"",INDEX(kluci!$A$1:$F$300,MATCH($A84,kluci!$A$1:$A$300,0),3))</f>
        <v>2008</v>
      </c>
      <c r="F84" s="87" t="str">
        <f>IF(ISBLANK($A84),"",INDEX(kluci!$A$1:$F$300,MATCH($A84,kluci!$A$1:$A$300,0),4))</f>
        <v>U15</v>
      </c>
      <c r="G84" s="86" t="str">
        <f>IF(ISBLANK($A84),"",INDEX(kluci!$A$1:$F$300,MATCH($A84,kluci!$A$1:$A$300,0),5))</f>
        <v>Jaroměř Jiskra</v>
      </c>
      <c r="H84" s="84" t="str">
        <f>IF(ISBLANK($A84),"",INDEX(kluci!$A$1:$F$300,MATCH($A84,kluci!$A$1:$A$300,0),6))</f>
        <v>HK</v>
      </c>
      <c r="I84" s="30"/>
      <c r="J84" s="21">
        <v>0</v>
      </c>
      <c r="K84" s="21"/>
      <c r="L84" s="21"/>
      <c r="M84" s="28"/>
      <c r="N84" s="31"/>
      <c r="O84" s="29"/>
      <c r="P84" s="27">
        <f>SUM(I84:N84)-O84</f>
        <v>0</v>
      </c>
    </row>
    <row r="85" spans="1:16" x14ac:dyDescent="0.3">
      <c r="A85" s="93">
        <v>80277</v>
      </c>
      <c r="B85" s="22" t="s">
        <v>536</v>
      </c>
      <c r="C85" s="22" t="s">
        <v>504</v>
      </c>
      <c r="D85" s="86" t="str">
        <f>IF(ISBLANK($A85),"",INDEX(kluci!$A$1:$F$300,MATCH($A85,kluci!$A$1:$A$300,0),2))</f>
        <v>Kuchař Jiří</v>
      </c>
      <c r="E85" s="87">
        <f>IF(ISBLANK($A85),"",INDEX(kluci!$A$1:$F$300,MATCH($A85,kluci!$A$1:$A$300,0),3))</f>
        <v>2009</v>
      </c>
      <c r="F85" s="87" t="str">
        <f>IF(ISBLANK($A85),"",INDEX(kluci!$A$1:$F$300,MATCH($A85,kluci!$A$1:$A$300,0),4))</f>
        <v>U13</v>
      </c>
      <c r="G85" s="86" t="str">
        <f>IF(ISBLANK($A85),"",INDEX(kluci!$A$1:$F$300,MATCH($A85,kluci!$A$1:$A$300,0),5))</f>
        <v>Hostinné Tatran</v>
      </c>
      <c r="H85" s="84" t="str">
        <f>IF(ISBLANK($A85),"",INDEX(kluci!$A$1:$F$300,MATCH($A85,kluci!$A$1:$A$300,0),6))</f>
        <v>HK</v>
      </c>
      <c r="I85" s="30"/>
      <c r="J85" s="21">
        <v>0</v>
      </c>
      <c r="K85" s="21"/>
      <c r="L85" s="21"/>
      <c r="M85" s="28"/>
      <c r="N85" s="31"/>
      <c r="O85" s="29"/>
      <c r="P85" s="27">
        <f>SUM(I85:N85)-O85</f>
        <v>0</v>
      </c>
    </row>
    <row r="86" spans="1:16" x14ac:dyDescent="0.3">
      <c r="A86" s="93">
        <v>78559</v>
      </c>
      <c r="B86" s="22" t="s">
        <v>536</v>
      </c>
      <c r="C86" s="22" t="s">
        <v>504</v>
      </c>
      <c r="D86" s="86" t="str">
        <f>IF(ISBLANK($A86),"",INDEX(kluci!$A$1:$F$300,MATCH($A86,kluci!$A$1:$A$300,0),2))</f>
        <v>Nosek Jan</v>
      </c>
      <c r="E86" s="87">
        <f>IF(ISBLANK($A86),"",INDEX(kluci!$A$1:$F$300,MATCH($A86,kluci!$A$1:$A$300,0),3))</f>
        <v>2008</v>
      </c>
      <c r="F86" s="87" t="str">
        <f>IF(ISBLANK($A86),"",INDEX(kluci!$A$1:$F$300,MATCH($A86,kluci!$A$1:$A$300,0),4))</f>
        <v>U15</v>
      </c>
      <c r="G86" s="86" t="str">
        <f>IF(ISBLANK($A86),"",INDEX(kluci!$A$1:$F$300,MATCH($A86,kluci!$A$1:$A$300,0),5))</f>
        <v>Trutnov Loko</v>
      </c>
      <c r="H86" s="84" t="str">
        <f>IF(ISBLANK($A86),"",INDEX(kluci!$A$1:$F$300,MATCH($A86,kluci!$A$1:$A$300,0),6))</f>
        <v>HK</v>
      </c>
      <c r="I86" s="30"/>
      <c r="J86" s="21">
        <v>0</v>
      </c>
      <c r="K86" s="21"/>
      <c r="L86" s="21"/>
      <c r="M86" s="28"/>
      <c r="N86" s="31">
        <v>0</v>
      </c>
      <c r="O86" s="29"/>
      <c r="P86" s="27">
        <f>SUM(I86:N86)-O86</f>
        <v>0</v>
      </c>
    </row>
    <row r="87" spans="1:16" x14ac:dyDescent="0.3">
      <c r="A87" s="93">
        <v>79135</v>
      </c>
      <c r="B87" s="22" t="s">
        <v>536</v>
      </c>
      <c r="C87" s="22" t="s">
        <v>504</v>
      </c>
      <c r="D87" s="86" t="str">
        <f>IF(ISBLANK($A87),"",INDEX(kluci!$A$1:$F$300,MATCH($A87,kluci!$A$1:$A$300,0),2))</f>
        <v>Bureš Viktor</v>
      </c>
      <c r="E87" s="87">
        <f>IF(ISBLANK($A87),"",INDEX(kluci!$A$1:$F$300,MATCH($A87,kluci!$A$1:$A$300,0),3))</f>
        <v>2008</v>
      </c>
      <c r="F87" s="87" t="str">
        <f>IF(ISBLANK($A87),"",INDEX(kluci!$A$1:$F$300,MATCH($A87,kluci!$A$1:$A$300,0),4))</f>
        <v>U15</v>
      </c>
      <c r="G87" s="86" t="str">
        <f>IF(ISBLANK($A87),"",INDEX(kluci!$A$1:$F$300,MATCH($A87,kluci!$A$1:$A$300,0),5))</f>
        <v>Holice Jiskra</v>
      </c>
      <c r="H87" s="84" t="str">
        <f>IF(ISBLANK($A87),"",INDEX(kluci!$A$1:$F$300,MATCH($A87,kluci!$A$1:$A$300,0),6))</f>
        <v>PA</v>
      </c>
      <c r="I87" s="30"/>
      <c r="J87" s="21">
        <v>0</v>
      </c>
      <c r="K87" s="21"/>
      <c r="L87" s="21"/>
      <c r="M87" s="28"/>
      <c r="N87" s="31"/>
      <c r="O87" s="29"/>
      <c r="P87" s="27">
        <f>SUM(I87:N87)-O87</f>
        <v>0</v>
      </c>
    </row>
    <row r="88" spans="1:16" x14ac:dyDescent="0.3">
      <c r="A88" s="93">
        <v>76418</v>
      </c>
      <c r="B88" s="22" t="s">
        <v>536</v>
      </c>
      <c r="C88" s="23" t="s">
        <v>504</v>
      </c>
      <c r="D88" s="86" t="str">
        <f>IF(ISBLANK($A88),"",INDEX(kluci!$A$1:$F$300,MATCH($A88,kluci!$A$1:$A$300,0),2))</f>
        <v>Bartošek Matyáš</v>
      </c>
      <c r="E88" s="87">
        <f>IF(ISBLANK($A88),"",INDEX(kluci!$A$1:$F$300,MATCH($A88,kluci!$A$1:$A$300,0),3))</f>
        <v>2009</v>
      </c>
      <c r="F88" s="87" t="str">
        <f>IF(ISBLANK($A88),"",INDEX(kluci!$A$1:$F$300,MATCH($A88,kluci!$A$1:$A$300,0),4))</f>
        <v>U13</v>
      </c>
      <c r="G88" s="86" t="str">
        <f>IF(ISBLANK($A88),"",INDEX(kluci!$A$1:$F$300,MATCH($A88,kluci!$A$1:$A$300,0),5))</f>
        <v>Stěžery Sokol</v>
      </c>
      <c r="H88" s="84" t="str">
        <f>IF(ISBLANK($A88),"",INDEX(kluci!$A$1:$F$300,MATCH($A88,kluci!$A$1:$A$300,0),6))</f>
        <v>HK</v>
      </c>
      <c r="I88" s="30"/>
      <c r="J88" s="21"/>
      <c r="K88" s="21">
        <v>0</v>
      </c>
      <c r="L88" s="21">
        <v>0</v>
      </c>
      <c r="M88" s="28"/>
      <c r="N88" s="31"/>
      <c r="O88" s="29"/>
      <c r="P88" s="27">
        <f>SUM(I88:N88)-O88</f>
        <v>0</v>
      </c>
    </row>
    <row r="89" spans="1:16" x14ac:dyDescent="0.3">
      <c r="A89" s="50">
        <v>73688</v>
      </c>
      <c r="B89" s="22" t="s">
        <v>536</v>
      </c>
      <c r="C89" s="23" t="s">
        <v>504</v>
      </c>
      <c r="D89" s="86" t="str">
        <f>IF(ISBLANK($A89),"",INDEX(kluci!$A$1:$F$300,MATCH($A89,kluci!$A$1:$A$300,0),2))</f>
        <v>Závodní Daniel</v>
      </c>
      <c r="E89" s="87">
        <f>IF(ISBLANK($A89),"",INDEX(kluci!$A$1:$F$300,MATCH($A89,kluci!$A$1:$A$300,0),3))</f>
        <v>2008</v>
      </c>
      <c r="F89" s="87" t="str">
        <f>IF(ISBLANK($A89),"",INDEX(kluci!$A$1:$F$300,MATCH($A89,kluci!$A$1:$A$300,0),4))</f>
        <v>U15</v>
      </c>
      <c r="G89" s="86" t="str">
        <f>IF(ISBLANK($A89),"",INDEX(kluci!$A$1:$F$300,MATCH($A89,kluci!$A$1:$A$300,0),5))</f>
        <v>Týniště nad Orlicí</v>
      </c>
      <c r="H89" s="84" t="str">
        <f>IF(ISBLANK($A89),"",INDEX(kluci!$A$1:$F$300,MATCH($A89,kluci!$A$1:$A$300,0),6))</f>
        <v>HK</v>
      </c>
      <c r="I89" s="30"/>
      <c r="J89" s="21"/>
      <c r="K89" s="21"/>
      <c r="L89" s="21">
        <v>0</v>
      </c>
      <c r="M89" s="28"/>
      <c r="N89" s="31"/>
      <c r="O89" s="29"/>
      <c r="P89" s="27">
        <f>SUM(I89:N89)-O89</f>
        <v>0</v>
      </c>
    </row>
    <row r="90" spans="1:16" x14ac:dyDescent="0.3">
      <c r="A90" s="50">
        <v>71659</v>
      </c>
      <c r="B90" s="22" t="s">
        <v>536</v>
      </c>
      <c r="C90" s="20"/>
      <c r="D90" s="86" t="str">
        <f>IF(ISBLANK($A90),"",INDEX(kluci!$A$1:$F$300,MATCH($A90,kluci!$A$1:$A$300,0),2))</f>
        <v>Marek Filip</v>
      </c>
      <c r="E90" s="87">
        <f>IF(ISBLANK($A90),"",INDEX(kluci!$A$1:$F$300,MATCH($A90,kluci!$A$1:$A$300,0),3))</f>
        <v>2009</v>
      </c>
      <c r="F90" s="87" t="str">
        <f>IF(ISBLANK($A90),"",INDEX(kluci!$A$1:$F$300,MATCH($A90,kluci!$A$1:$A$300,0),4))</f>
        <v>U13</v>
      </c>
      <c r="G90" s="86" t="str">
        <f>IF(ISBLANK($A90),"",INDEX(kluci!$A$1:$F$300,MATCH($A90,kluci!$A$1:$A$300,0),5))</f>
        <v>Lanškroun TJ</v>
      </c>
      <c r="H90" s="84" t="str">
        <f>IF(ISBLANK($A90),"",INDEX(kluci!$A$1:$F$300,MATCH($A90,kluci!$A$1:$A$300,0),6))</f>
        <v>PA</v>
      </c>
      <c r="I90" s="22"/>
      <c r="J90" s="23"/>
      <c r="K90" s="23"/>
      <c r="L90" s="23"/>
      <c r="M90" s="24"/>
      <c r="N90" s="31">
        <v>0</v>
      </c>
      <c r="O90" s="26"/>
      <c r="P90" s="27">
        <f>SUM(I90:N90)-O90</f>
        <v>0</v>
      </c>
    </row>
    <row r="91" spans="1:16" x14ac:dyDescent="0.3">
      <c r="A91" s="50">
        <v>81309</v>
      </c>
      <c r="B91" s="22" t="s">
        <v>536</v>
      </c>
      <c r="C91" s="20"/>
      <c r="D91" s="86" t="str">
        <f>IF(ISBLANK($A91),"",INDEX(kluci!$A$1:$F$300,MATCH($A91,kluci!$A$1:$A$300,0),2))</f>
        <v>Martinec Tomáš</v>
      </c>
      <c r="E91" s="87">
        <f>IF(ISBLANK($A91),"",INDEX(kluci!$A$1:$F$300,MATCH($A91,kluci!$A$1:$A$300,0),3))</f>
        <v>2010</v>
      </c>
      <c r="F91" s="87" t="str">
        <f>IF(ISBLANK($A91),"",INDEX(kluci!$A$1:$F$300,MATCH($A91,kluci!$A$1:$A$300,0),4))</f>
        <v>U13</v>
      </c>
      <c r="G91" s="86" t="str">
        <f>IF(ISBLANK($A91),"",INDEX(kluci!$A$1:$F$300,MATCH($A91,kluci!$A$1:$A$300,0),5))</f>
        <v>Trutnov Loko</v>
      </c>
      <c r="H91" s="84" t="str">
        <f>IF(ISBLANK($A91),"",INDEX(kluci!$A$1:$F$300,MATCH($A91,kluci!$A$1:$A$300,0),6))</f>
        <v>HK</v>
      </c>
      <c r="I91" s="22"/>
      <c r="J91" s="23"/>
      <c r="K91" s="23"/>
      <c r="L91" s="23"/>
      <c r="M91" s="24"/>
      <c r="N91" s="31">
        <v>0</v>
      </c>
      <c r="O91" s="54"/>
      <c r="P91" s="27">
        <f>SUM(I91:N91)-O91</f>
        <v>0</v>
      </c>
    </row>
    <row r="92" spans="1:16" ht="14.4" x14ac:dyDescent="0.3">
      <c r="C92" s="50"/>
    </row>
    <row r="93" spans="1:16" x14ac:dyDescent="0.3">
      <c r="C93" s="49"/>
    </row>
    <row r="94" spans="1:16" x14ac:dyDescent="0.3">
      <c r="C94" s="49"/>
      <c r="D94" s="114"/>
      <c r="E94" s="114"/>
      <c r="F94" s="88"/>
    </row>
    <row r="95" spans="1:16" x14ac:dyDescent="0.3">
      <c r="C95" s="49"/>
      <c r="D95" s="114"/>
      <c r="E95" s="114"/>
      <c r="F95" s="88"/>
    </row>
    <row r="96" spans="1:16" x14ac:dyDescent="0.3">
      <c r="C96" s="49"/>
    </row>
    <row r="97" spans="3:3" x14ac:dyDescent="0.3">
      <c r="C97" s="49"/>
    </row>
    <row r="98" spans="3:3" x14ac:dyDescent="0.3">
      <c r="C98" s="49"/>
    </row>
    <row r="99" spans="3:3" x14ac:dyDescent="0.3">
      <c r="C99" s="49"/>
    </row>
  </sheetData>
  <sheetProtection autoFilter="0"/>
  <autoFilter ref="B3:H4"/>
  <sortState ref="A5:P91">
    <sortCondition descending="1" ref="P5:P91"/>
    <sortCondition descending="1" ref="O5:O91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95:E95"/>
    <mergeCell ref="H3:H4"/>
    <mergeCell ref="D1:F2"/>
    <mergeCell ref="D94:E94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9.109375" style="9" hidden="1" customWidth="1"/>
    <col min="2" max="2" width="7.6640625" style="9" bestFit="1" customWidth="1"/>
    <col min="3" max="3" width="6.77734375" style="46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10" t="s">
        <v>318</v>
      </c>
      <c r="C1" s="110"/>
      <c r="D1" s="110" t="s">
        <v>189</v>
      </c>
      <c r="E1" s="110"/>
      <c r="F1" s="110"/>
      <c r="G1" s="110" t="s">
        <v>506</v>
      </c>
      <c r="H1" s="110"/>
      <c r="I1" s="110"/>
      <c r="J1" s="110"/>
      <c r="K1" s="110"/>
      <c r="L1" s="110" t="s">
        <v>314</v>
      </c>
      <c r="M1" s="111"/>
      <c r="N1" s="111"/>
      <c r="O1" s="111"/>
      <c r="P1" s="111"/>
    </row>
    <row r="2" spans="1:16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2"/>
      <c r="M2" s="112"/>
      <c r="N2" s="112"/>
      <c r="O2" s="112"/>
      <c r="P2" s="112"/>
    </row>
    <row r="3" spans="1:16" x14ac:dyDescent="0.3">
      <c r="B3" s="133" t="s">
        <v>0</v>
      </c>
      <c r="C3" s="37"/>
      <c r="D3" s="127" t="s">
        <v>1</v>
      </c>
      <c r="E3" s="127" t="s">
        <v>310</v>
      </c>
      <c r="F3" s="127" t="s">
        <v>312</v>
      </c>
      <c r="G3" s="127" t="s">
        <v>2</v>
      </c>
      <c r="H3" s="125" t="s">
        <v>293</v>
      </c>
      <c r="I3" s="38" t="s">
        <v>347</v>
      </c>
      <c r="J3" s="39" t="s">
        <v>349</v>
      </c>
      <c r="K3" s="39" t="s">
        <v>348</v>
      </c>
      <c r="L3" s="39" t="s">
        <v>348</v>
      </c>
      <c r="M3" s="40" t="s">
        <v>250</v>
      </c>
      <c r="N3" s="55" t="s">
        <v>459</v>
      </c>
      <c r="O3" s="129" t="s">
        <v>18</v>
      </c>
      <c r="P3" s="131" t="s">
        <v>19</v>
      </c>
    </row>
    <row r="4" spans="1:16" x14ac:dyDescent="0.3">
      <c r="B4" s="134"/>
      <c r="C4" s="42" t="s">
        <v>140</v>
      </c>
      <c r="D4" s="128"/>
      <c r="E4" s="128"/>
      <c r="F4" s="128"/>
      <c r="G4" s="128"/>
      <c r="H4" s="126"/>
      <c r="I4" s="43">
        <v>44472</v>
      </c>
      <c r="J4" s="44">
        <v>44507</v>
      </c>
      <c r="K4" s="44">
        <v>44542</v>
      </c>
      <c r="L4" s="44">
        <v>44591</v>
      </c>
      <c r="M4" s="44">
        <v>44626</v>
      </c>
      <c r="N4" s="45">
        <v>44661</v>
      </c>
      <c r="O4" s="130"/>
      <c r="P4" s="132"/>
    </row>
    <row r="5" spans="1:16" ht="15.6" x14ac:dyDescent="0.3">
      <c r="A5" s="9">
        <v>66217</v>
      </c>
      <c r="B5" s="22" t="s">
        <v>3</v>
      </c>
      <c r="C5" s="20" t="s">
        <v>4</v>
      </c>
      <c r="D5" s="82" t="str">
        <f>IF(ISBLANK($A5),"",INDEX(holky!$A$1:$F$120,MATCH($A5,holky!$A$1:$A$120,0),2))</f>
        <v>Najmanová Markéta</v>
      </c>
      <c r="E5" s="83">
        <f>IF(ISBLANK($A5),"",INDEX(holky!$A$1:$F$120,MATCH($A5,holky!$A$1:$A$120,0),3))</f>
        <v>2007</v>
      </c>
      <c r="F5" s="83" t="str">
        <f>IF(ISBLANK($A5),"",INDEX(holky!$A$1:$F$120,MATCH($A5,holky!$A$1:$A$120,0),4))</f>
        <v>U15</v>
      </c>
      <c r="G5" s="82" t="str">
        <f>IF(ISBLANK($A5),"",INDEX(holky!$A$1:$F$120,MATCH($A5,holky!$A$1:$A$120,0),5))</f>
        <v>Lanškroun TJ</v>
      </c>
      <c r="H5" s="85" t="str">
        <f>IF(ISBLANK($A5),"",INDEX(holky!$A$1:$F$120,MATCH($A5,holky!$A$1:$A$120,0),6))</f>
        <v>PA</v>
      </c>
      <c r="I5" s="22">
        <v>30</v>
      </c>
      <c r="J5" s="23">
        <v>90</v>
      </c>
      <c r="K5" s="23">
        <v>40</v>
      </c>
      <c r="L5" s="23">
        <v>24</v>
      </c>
      <c r="M5" s="24">
        <v>45</v>
      </c>
      <c r="N5" s="27">
        <v>60</v>
      </c>
      <c r="O5" s="26">
        <v>54</v>
      </c>
      <c r="P5" s="27">
        <f>SUM(I5:N5)-O5</f>
        <v>235</v>
      </c>
    </row>
    <row r="6" spans="1:16" ht="15.6" x14ac:dyDescent="0.3">
      <c r="A6" s="9">
        <v>70856</v>
      </c>
      <c r="B6" s="22" t="s">
        <v>4</v>
      </c>
      <c r="C6" s="20" t="s">
        <v>132</v>
      </c>
      <c r="D6" s="82" t="str">
        <f>IF(ISBLANK($A6),"",INDEX(holky!$A$1:$F$120,MATCH($A6,holky!$A$1:$A$120,0),2))</f>
        <v>Tomášková Jana</v>
      </c>
      <c r="E6" s="83">
        <f>IF(ISBLANK($A6),"",INDEX(holky!$A$1:$F$120,MATCH($A6,holky!$A$1:$A$120,0),3))</f>
        <v>2008</v>
      </c>
      <c r="F6" s="83" t="str">
        <f>IF(ISBLANK($A6),"",INDEX(holky!$A$1:$F$120,MATCH($A6,holky!$A$1:$A$120,0),4))</f>
        <v>U15</v>
      </c>
      <c r="G6" s="82" t="str">
        <f>IF(ISBLANK($A6),"",INDEX(holky!$A$1:$F$120,MATCH($A6,holky!$A$1:$A$120,0),5))</f>
        <v>TJ Sokol PP H. Králové 2</v>
      </c>
      <c r="H6" s="85" t="str">
        <f>IF(ISBLANK($A6),"",INDEX(holky!$A$1:$F$120,MATCH($A6,holky!$A$1:$A$120,0),6))</f>
        <v>HK</v>
      </c>
      <c r="I6" s="22">
        <v>6</v>
      </c>
      <c r="J6" s="23">
        <v>60</v>
      </c>
      <c r="K6" s="23">
        <v>90</v>
      </c>
      <c r="L6" s="23">
        <v>40</v>
      </c>
      <c r="M6" s="24"/>
      <c r="N6" s="27">
        <v>30</v>
      </c>
      <c r="O6" s="22">
        <v>6</v>
      </c>
      <c r="P6" s="27">
        <f>SUM(I6:N6)-O6</f>
        <v>220</v>
      </c>
    </row>
    <row r="7" spans="1:16" ht="15.6" x14ac:dyDescent="0.3">
      <c r="A7" s="9">
        <v>73117</v>
      </c>
      <c r="B7" s="22" t="s">
        <v>132</v>
      </c>
      <c r="C7" s="20" t="s">
        <v>3</v>
      </c>
      <c r="D7" s="82" t="str">
        <f>IF(ISBLANK($A7),"",INDEX(holky!$A$1:$F$120,MATCH($A7,holky!$A$1:$A$120,0),2))</f>
        <v>Kovaříčková Tereza</v>
      </c>
      <c r="E7" s="83">
        <f>IF(ISBLANK($A7),"",INDEX(holky!$A$1:$F$120,MATCH($A7,holky!$A$1:$A$120,0),3))</f>
        <v>2009</v>
      </c>
      <c r="F7" s="83" t="str">
        <f>IF(ISBLANK($A7),"",INDEX(holky!$A$1:$F$120,MATCH($A7,holky!$A$1:$A$120,0),4))</f>
        <v>U13</v>
      </c>
      <c r="G7" s="82" t="str">
        <f>IF(ISBLANK($A7),"",INDEX(holky!$A$1:$F$120,MATCH($A7,holky!$A$1:$A$120,0),5))</f>
        <v>Dobré SK</v>
      </c>
      <c r="H7" s="85" t="str">
        <f>IF(ISBLANK($A7),"",INDEX(holky!$A$1:$F$120,MATCH($A7,holky!$A$1:$A$120,0),6))</f>
        <v>HK</v>
      </c>
      <c r="I7" s="22">
        <v>90</v>
      </c>
      <c r="J7" s="23">
        <v>40</v>
      </c>
      <c r="K7" s="23"/>
      <c r="L7" s="23">
        <v>90</v>
      </c>
      <c r="M7" s="24"/>
      <c r="N7" s="27"/>
      <c r="O7" s="22"/>
      <c r="P7" s="27">
        <f>SUM(I7:N7)-O7</f>
        <v>220</v>
      </c>
    </row>
    <row r="8" spans="1:16" ht="15.6" x14ac:dyDescent="0.3">
      <c r="A8" s="9">
        <v>66723</v>
      </c>
      <c r="B8" s="22" t="s">
        <v>133</v>
      </c>
      <c r="C8" s="20" t="s">
        <v>133</v>
      </c>
      <c r="D8" s="82" t="str">
        <f>IF(ISBLANK($A8),"",INDEX(holky!$A$1:$F$120,MATCH($A8,holky!$A$1:$A$120,0),2))</f>
        <v>Kuchařová Elena</v>
      </c>
      <c r="E8" s="83">
        <f>IF(ISBLANK($A8),"",INDEX(holky!$A$1:$F$120,MATCH($A8,holky!$A$1:$A$120,0),3))</f>
        <v>2009</v>
      </c>
      <c r="F8" s="83" t="str">
        <f>IF(ISBLANK($A8),"",INDEX(holky!$A$1:$F$120,MATCH($A8,holky!$A$1:$A$120,0),4))</f>
        <v>U13</v>
      </c>
      <c r="G8" s="82" t="str">
        <f>IF(ISBLANK($A8),"",INDEX(holky!$A$1:$F$120,MATCH($A8,holky!$A$1:$A$120,0),5))</f>
        <v>Dobré SK</v>
      </c>
      <c r="H8" s="85" t="str">
        <f>IF(ISBLANK($A8),"",INDEX(holky!$A$1:$F$120,MATCH($A8,holky!$A$1:$A$120,0),6))</f>
        <v>HK</v>
      </c>
      <c r="I8" s="22">
        <v>40</v>
      </c>
      <c r="J8" s="23"/>
      <c r="K8" s="23">
        <v>60</v>
      </c>
      <c r="L8" s="23">
        <v>60</v>
      </c>
      <c r="M8" s="24"/>
      <c r="N8" s="27"/>
      <c r="O8" s="26"/>
      <c r="P8" s="27">
        <f>SUM(I8:N8)-O8</f>
        <v>160</v>
      </c>
    </row>
    <row r="9" spans="1:16" ht="15.6" x14ac:dyDescent="0.3">
      <c r="A9" s="9">
        <v>71052</v>
      </c>
      <c r="B9" s="22" t="s">
        <v>130</v>
      </c>
      <c r="C9" s="20" t="s">
        <v>130</v>
      </c>
      <c r="D9" s="82" t="str">
        <f>IF(ISBLANK($A9),"",INDEX(holky!$A$1:$F$120,MATCH($A9,holky!$A$1:$A$120,0),2))</f>
        <v>Čermáková Eliška</v>
      </c>
      <c r="E9" s="83">
        <f>IF(ISBLANK($A9),"",INDEX(holky!$A$1:$F$120,MATCH($A9,holky!$A$1:$A$120,0),3))</f>
        <v>2008</v>
      </c>
      <c r="F9" s="83" t="str">
        <f>IF(ISBLANK($A9),"",INDEX(holky!$A$1:$F$120,MATCH($A9,holky!$A$1:$A$120,0),4))</f>
        <v>U15</v>
      </c>
      <c r="G9" s="82" t="str">
        <f>IF(ISBLANK($A9),"",INDEX(holky!$A$1:$F$120,MATCH($A9,holky!$A$1:$A$120,0),5))</f>
        <v>Dobré SK</v>
      </c>
      <c r="H9" s="85" t="str">
        <f>IF(ISBLANK($A9),"",INDEX(holky!$A$1:$F$120,MATCH($A9,holky!$A$1:$A$120,0),6))</f>
        <v>HK</v>
      </c>
      <c r="I9" s="22">
        <v>24</v>
      </c>
      <c r="J9" s="23">
        <v>30</v>
      </c>
      <c r="K9" s="23">
        <v>30</v>
      </c>
      <c r="L9" s="23">
        <v>30</v>
      </c>
      <c r="M9" s="24"/>
      <c r="N9" s="27">
        <v>15</v>
      </c>
      <c r="O9" s="26">
        <v>15</v>
      </c>
      <c r="P9" s="27">
        <f>SUM(I9:N9)-O9</f>
        <v>114</v>
      </c>
    </row>
    <row r="10" spans="1:16" ht="15.6" x14ac:dyDescent="0.3">
      <c r="A10" s="9">
        <v>74162</v>
      </c>
      <c r="B10" s="22" t="s">
        <v>131</v>
      </c>
      <c r="C10" s="20" t="s">
        <v>131</v>
      </c>
      <c r="D10" s="82" t="str">
        <f>IF(ISBLANK($A10),"",INDEX(holky!$A$1:$F$120,MATCH($A10,holky!$A$1:$A$120,0),2))</f>
        <v>Ferbasová Dorothea</v>
      </c>
      <c r="E10" s="83">
        <f>IF(ISBLANK($A10),"",INDEX(holky!$A$1:$F$120,MATCH($A10,holky!$A$1:$A$120,0),3))</f>
        <v>2010</v>
      </c>
      <c r="F10" s="83" t="str">
        <f>IF(ISBLANK($A10),"",INDEX(holky!$A$1:$F$120,MATCH($A10,holky!$A$1:$A$120,0),4))</f>
        <v>U13</v>
      </c>
      <c r="G10" s="82" t="str">
        <f>IF(ISBLANK($A10),"",INDEX(holky!$A$1:$F$120,MATCH($A10,holky!$A$1:$A$120,0),5))</f>
        <v>TJ Sokol PP H. Králové 2</v>
      </c>
      <c r="H10" s="85" t="str">
        <f>IF(ISBLANK($A10),"",INDEX(holky!$A$1:$F$120,MATCH($A10,holky!$A$1:$A$120,0),6))</f>
        <v>HK</v>
      </c>
      <c r="I10" s="22">
        <v>18</v>
      </c>
      <c r="J10" s="23">
        <v>21</v>
      </c>
      <c r="K10" s="23">
        <v>21</v>
      </c>
      <c r="L10" s="23">
        <v>21</v>
      </c>
      <c r="M10" s="24">
        <v>15</v>
      </c>
      <c r="N10" s="27">
        <v>22</v>
      </c>
      <c r="O10" s="26">
        <v>33</v>
      </c>
      <c r="P10" s="27">
        <f>SUM(I10:N10)-O10</f>
        <v>85</v>
      </c>
    </row>
    <row r="11" spans="1:16" ht="15.6" x14ac:dyDescent="0.3">
      <c r="A11" s="9">
        <v>68340</v>
      </c>
      <c r="B11" s="22" t="s">
        <v>14</v>
      </c>
      <c r="C11" s="20" t="s">
        <v>14</v>
      </c>
      <c r="D11" s="82" t="str">
        <f>IF(ISBLANK($A11),"",INDEX(holky!$A$1:$F$120,MATCH($A11,holky!$A$1:$A$120,0),2))</f>
        <v>Truněčková Anežka</v>
      </c>
      <c r="E11" s="83">
        <f>IF(ISBLANK($A11),"",INDEX(holky!$A$1:$F$120,MATCH($A11,holky!$A$1:$A$120,0),3))</f>
        <v>2008</v>
      </c>
      <c r="F11" s="83" t="str">
        <f>IF(ISBLANK($A11),"",INDEX(holky!$A$1:$F$120,MATCH($A11,holky!$A$1:$A$120,0),4))</f>
        <v>U15</v>
      </c>
      <c r="G11" s="82" t="str">
        <f>IF(ISBLANK($A11),"",INDEX(holky!$A$1:$F$120,MATCH($A11,holky!$A$1:$A$120,0),5))</f>
        <v>TJ Sokol PP H. Králové 2</v>
      </c>
      <c r="H11" s="85" t="str">
        <f>IF(ISBLANK($A11),"",INDEX(holky!$A$1:$F$120,MATCH($A11,holky!$A$1:$A$120,0),6))</f>
        <v>HK</v>
      </c>
      <c r="I11" s="22">
        <v>60</v>
      </c>
      <c r="J11" s="23">
        <v>15</v>
      </c>
      <c r="K11" s="23"/>
      <c r="L11" s="23"/>
      <c r="M11" s="24"/>
      <c r="N11" s="27"/>
      <c r="O11" s="26"/>
      <c r="P11" s="27">
        <f>SUM(I11:N11)-O11</f>
        <v>75</v>
      </c>
    </row>
    <row r="12" spans="1:16" ht="15.6" x14ac:dyDescent="0.3">
      <c r="A12" s="9">
        <v>73982</v>
      </c>
      <c r="B12" s="22" t="s">
        <v>13</v>
      </c>
      <c r="C12" s="20" t="s">
        <v>13</v>
      </c>
      <c r="D12" s="82" t="str">
        <f>IF(ISBLANK($A12),"",INDEX(holky!$A$1:$F$120,MATCH($A12,holky!$A$1:$A$120,0),2))</f>
        <v>Bártová Adéla</v>
      </c>
      <c r="E12" s="83">
        <f>IF(ISBLANK($A12),"",INDEX(holky!$A$1:$F$120,MATCH($A12,holky!$A$1:$A$120,0),3))</f>
        <v>2011</v>
      </c>
      <c r="F12" s="83" t="str">
        <f>IF(ISBLANK($A12),"",INDEX(holky!$A$1:$F$120,MATCH($A12,holky!$A$1:$A$120,0),4))</f>
        <v>U11</v>
      </c>
      <c r="G12" s="82" t="str">
        <f>IF(ISBLANK($A12),"",INDEX(holky!$A$1:$F$120,MATCH($A12,holky!$A$1:$A$120,0),5))</f>
        <v>TJ Sokol PP H. Králové 2</v>
      </c>
      <c r="H12" s="85" t="str">
        <f>IF(ISBLANK($A12),"",INDEX(holky!$A$1:$F$120,MATCH($A12,holky!$A$1:$A$120,0),6))</f>
        <v>HK</v>
      </c>
      <c r="I12" s="22">
        <v>21</v>
      </c>
      <c r="J12" s="23">
        <v>24</v>
      </c>
      <c r="K12" s="23">
        <v>18</v>
      </c>
      <c r="L12" s="23"/>
      <c r="M12" s="24"/>
      <c r="N12" s="27"/>
      <c r="O12" s="26"/>
      <c r="P12" s="27">
        <f>SUM(I12:N12)-O12</f>
        <v>63</v>
      </c>
    </row>
    <row r="13" spans="1:16" ht="15.6" x14ac:dyDescent="0.3">
      <c r="A13" s="9">
        <v>71434</v>
      </c>
      <c r="B13" s="22" t="s">
        <v>32</v>
      </c>
      <c r="C13" s="20" t="s">
        <v>32</v>
      </c>
      <c r="D13" s="82" t="str">
        <f>IF(ISBLANK($A13),"",INDEX(holky!$A$1:$F$120,MATCH($A13,holky!$A$1:$A$120,0),2))</f>
        <v>Šedová Natálie</v>
      </c>
      <c r="E13" s="83">
        <f>IF(ISBLANK($A13),"",INDEX(holky!$A$1:$F$120,MATCH($A13,holky!$A$1:$A$120,0),3))</f>
        <v>2008</v>
      </c>
      <c r="F13" s="83" t="str">
        <f>IF(ISBLANK($A13),"",INDEX(holky!$A$1:$F$120,MATCH($A13,holky!$A$1:$A$120,0),4))</f>
        <v>U15</v>
      </c>
      <c r="G13" s="82" t="str">
        <f>IF(ISBLANK($A13),"",INDEX(holky!$A$1:$F$120,MATCH($A13,holky!$A$1:$A$120,0),5))</f>
        <v>Ústí nad Orlicí TTC</v>
      </c>
      <c r="H13" s="85" t="str">
        <f>IF(ISBLANK($A13),"",INDEX(holky!$A$1:$F$120,MATCH($A13,holky!$A$1:$A$120,0),6))</f>
        <v>PA</v>
      </c>
      <c r="I13" s="22">
        <v>15</v>
      </c>
      <c r="J13" s="23">
        <v>7</v>
      </c>
      <c r="K13" s="23">
        <v>24</v>
      </c>
      <c r="L13" s="23">
        <v>4</v>
      </c>
      <c r="M13" s="24">
        <v>1</v>
      </c>
      <c r="N13" s="27">
        <v>5</v>
      </c>
      <c r="O13" s="26">
        <v>5</v>
      </c>
      <c r="P13" s="27">
        <f>SUM(I13:N13)-O13</f>
        <v>51</v>
      </c>
    </row>
    <row r="14" spans="1:16" ht="15.6" x14ac:dyDescent="0.3">
      <c r="A14" s="9">
        <v>69713</v>
      </c>
      <c r="B14" s="22" t="s">
        <v>26</v>
      </c>
      <c r="C14" s="20" t="s">
        <v>26</v>
      </c>
      <c r="D14" s="82" t="str">
        <f>IF(ISBLANK($A14),"",INDEX(holky!$A$1:$F$120,MATCH($A14,holky!$A$1:$A$120,0),2))</f>
        <v>Cejnarová Tereza</v>
      </c>
      <c r="E14" s="83">
        <f>IF(ISBLANK($A14),"",INDEX(holky!$A$1:$F$120,MATCH($A14,holky!$A$1:$A$120,0),3))</f>
        <v>2009</v>
      </c>
      <c r="F14" s="83" t="str">
        <f>IF(ISBLANK($A14),"",INDEX(holky!$A$1:$F$120,MATCH($A14,holky!$A$1:$A$120,0),4))</f>
        <v>U13</v>
      </c>
      <c r="G14" s="82" t="str">
        <f>IF(ISBLANK($A14),"",INDEX(holky!$A$1:$F$120,MATCH($A14,holky!$A$1:$A$120,0),5))</f>
        <v>Josefov Sokol</v>
      </c>
      <c r="H14" s="85" t="str">
        <f>IF(ISBLANK($A14),"",INDEX(holky!$A$1:$F$120,MATCH($A14,holky!$A$1:$A$120,0),6))</f>
        <v>HK</v>
      </c>
      <c r="I14" s="22"/>
      <c r="J14" s="23">
        <v>18</v>
      </c>
      <c r="K14" s="23">
        <v>15</v>
      </c>
      <c r="L14" s="23">
        <v>1</v>
      </c>
      <c r="M14" s="24"/>
      <c r="N14" s="27"/>
      <c r="O14" s="26"/>
      <c r="P14" s="27">
        <f>SUM(I14:N14)-O14</f>
        <v>34</v>
      </c>
    </row>
    <row r="15" spans="1:16" ht="15.6" x14ac:dyDescent="0.3">
      <c r="A15" s="9">
        <v>70765</v>
      </c>
      <c r="B15" s="22" t="s">
        <v>31</v>
      </c>
      <c r="C15" s="20" t="s">
        <v>31</v>
      </c>
      <c r="D15" s="82" t="str">
        <f>IF(ISBLANK($A15),"",INDEX(holky!$A$1:$F$120,MATCH($A15,holky!$A$1:$A$120,0),2))</f>
        <v>Ciborová Natálie</v>
      </c>
      <c r="E15" s="83">
        <f>IF(ISBLANK($A15),"",INDEX(holky!$A$1:$F$120,MATCH($A15,holky!$A$1:$A$120,0),3))</f>
        <v>2009</v>
      </c>
      <c r="F15" s="83" t="str">
        <f>IF(ISBLANK($A15),"",INDEX(holky!$A$1:$F$120,MATCH($A15,holky!$A$1:$A$120,0),4))</f>
        <v>U13</v>
      </c>
      <c r="G15" s="82" t="str">
        <f>IF(ISBLANK($A15),"",INDEX(holky!$A$1:$F$120,MATCH($A15,holky!$A$1:$A$120,0),5))</f>
        <v>TJ Sokol PP H. Králové 2</v>
      </c>
      <c r="H15" s="85" t="str">
        <f>IF(ISBLANK($A15),"",INDEX(holky!$A$1:$F$120,MATCH($A15,holky!$A$1:$A$120,0),6))</f>
        <v>HK</v>
      </c>
      <c r="I15" s="22">
        <v>1</v>
      </c>
      <c r="J15" s="23"/>
      <c r="K15" s="23">
        <v>6</v>
      </c>
      <c r="L15" s="23">
        <v>0</v>
      </c>
      <c r="M15" s="24">
        <v>15</v>
      </c>
      <c r="N15" s="27">
        <v>1</v>
      </c>
      <c r="O15" s="26">
        <v>0</v>
      </c>
      <c r="P15" s="27">
        <f>SUM(I15:N15)-O15</f>
        <v>23</v>
      </c>
    </row>
    <row r="16" spans="1:16" ht="15.6" x14ac:dyDescent="0.3">
      <c r="A16" s="9">
        <v>74704</v>
      </c>
      <c r="B16" s="22" t="s">
        <v>249</v>
      </c>
      <c r="C16" s="20" t="s">
        <v>249</v>
      </c>
      <c r="D16" s="82" t="str">
        <f>IF(ISBLANK($A16),"",INDEX(holky!$A$1:$F$120,MATCH($A16,holky!$A$1:$A$120,0),2))</f>
        <v>Vyskočilová Ester</v>
      </c>
      <c r="E16" s="83">
        <f>IF(ISBLANK($A16),"",INDEX(holky!$A$1:$F$120,MATCH($A16,holky!$A$1:$A$120,0),3))</f>
        <v>2011</v>
      </c>
      <c r="F16" s="83" t="str">
        <f>IF(ISBLANK($A16),"",INDEX(holky!$A$1:$F$120,MATCH($A16,holky!$A$1:$A$120,0),4))</f>
        <v>U11</v>
      </c>
      <c r="G16" s="82" t="str">
        <f>IF(ISBLANK($A16),"",INDEX(holky!$A$1:$F$120,MATCH($A16,holky!$A$1:$A$120,0),5))</f>
        <v>Dobré SK</v>
      </c>
      <c r="H16" s="85" t="str">
        <f>IF(ISBLANK($A16),"",INDEX(holky!$A$1:$F$120,MATCH($A16,holky!$A$1:$A$120,0),6))</f>
        <v>HK</v>
      </c>
      <c r="I16" s="22">
        <v>3</v>
      </c>
      <c r="J16" s="23">
        <v>5</v>
      </c>
      <c r="K16" s="23"/>
      <c r="L16" s="23"/>
      <c r="M16" s="24"/>
      <c r="N16" s="27"/>
      <c r="O16" s="26"/>
      <c r="P16" s="27">
        <f>SUM(I16:N16)-O16</f>
        <v>8</v>
      </c>
    </row>
    <row r="17" spans="1:16" ht="15.6" x14ac:dyDescent="0.3">
      <c r="A17" s="9">
        <v>66181</v>
      </c>
      <c r="B17" s="22" t="s">
        <v>249</v>
      </c>
      <c r="C17" s="20" t="s">
        <v>249</v>
      </c>
      <c r="D17" s="82" t="str">
        <f>IF(ISBLANK($A17),"",INDEX(holky!$A$1:$F$120,MATCH($A17,holky!$A$1:$A$120,0),2))</f>
        <v>Čápová Ella</v>
      </c>
      <c r="E17" s="83">
        <f>IF(ISBLANK($A17),"",INDEX(holky!$A$1:$F$120,MATCH($A17,holky!$A$1:$A$120,0),3))</f>
        <v>2010</v>
      </c>
      <c r="F17" s="83" t="str">
        <f>IF(ISBLANK($A17),"",INDEX(holky!$A$1:$F$120,MATCH($A17,holky!$A$1:$A$120,0),4))</f>
        <v>U13</v>
      </c>
      <c r="G17" s="82" t="str">
        <f>IF(ISBLANK($A17),"",INDEX(holky!$A$1:$F$120,MATCH($A17,holky!$A$1:$A$120,0),5))</f>
        <v>Josefov Sokol</v>
      </c>
      <c r="H17" s="85" t="str">
        <f>IF(ISBLANK($A17),"",INDEX(holky!$A$1:$F$120,MATCH($A17,holky!$A$1:$A$120,0),6))</f>
        <v>HK</v>
      </c>
      <c r="I17" s="22">
        <v>1</v>
      </c>
      <c r="J17" s="23">
        <v>1</v>
      </c>
      <c r="K17" s="23">
        <v>5</v>
      </c>
      <c r="L17" s="23"/>
      <c r="M17" s="24">
        <v>1</v>
      </c>
      <c r="N17" s="27"/>
      <c r="O17" s="26"/>
      <c r="P17" s="27">
        <f>SUM(I17:N17)-O17</f>
        <v>8</v>
      </c>
    </row>
    <row r="18" spans="1:16" ht="15.6" x14ac:dyDescent="0.3">
      <c r="A18" s="9">
        <v>66472</v>
      </c>
      <c r="B18" s="22" t="s">
        <v>29</v>
      </c>
      <c r="C18" s="20" t="s">
        <v>29</v>
      </c>
      <c r="D18" s="82" t="str">
        <f>IF(ISBLANK($A18),"",INDEX(holky!$A$1:$F$120,MATCH($A18,holky!$A$1:$A$120,0),2))</f>
        <v>Kacafírková Agáta</v>
      </c>
      <c r="E18" s="83">
        <f>IF(ISBLANK($A18),"",INDEX(holky!$A$1:$F$120,MATCH($A18,holky!$A$1:$A$120,0),3))</f>
        <v>2007</v>
      </c>
      <c r="F18" s="83" t="str">
        <f>IF(ISBLANK($A18),"",INDEX(holky!$A$1:$F$120,MATCH($A18,holky!$A$1:$A$120,0),4))</f>
        <v>U15</v>
      </c>
      <c r="G18" s="82" t="str">
        <f>IF(ISBLANK($A18),"",INDEX(holky!$A$1:$F$120,MATCH($A18,holky!$A$1:$A$120,0),5))</f>
        <v>Chrudim Sokol</v>
      </c>
      <c r="H18" s="85" t="str">
        <f>IF(ISBLANK($A18),"",INDEX(holky!$A$1:$F$120,MATCH($A18,holky!$A$1:$A$120,0),6))</f>
        <v>PA</v>
      </c>
      <c r="I18" s="22">
        <v>2</v>
      </c>
      <c r="J18" s="23">
        <v>2</v>
      </c>
      <c r="K18" s="23">
        <v>1</v>
      </c>
      <c r="L18" s="23"/>
      <c r="M18" s="24"/>
      <c r="N18" s="27"/>
      <c r="O18" s="26"/>
      <c r="P18" s="27">
        <f>SUM(I18:N18)-O18</f>
        <v>5</v>
      </c>
    </row>
    <row r="19" spans="1:16" ht="15.6" x14ac:dyDescent="0.3">
      <c r="A19" s="9">
        <v>78269</v>
      </c>
      <c r="B19" s="22" t="s">
        <v>27</v>
      </c>
      <c r="C19" s="20" t="s">
        <v>27</v>
      </c>
      <c r="D19" s="82" t="str">
        <f>IF(ISBLANK($A19),"",INDEX(holky!$A$1:$F$120,MATCH($A19,holky!$A$1:$A$120,0),2))</f>
        <v>Píčová Karolína</v>
      </c>
      <c r="E19" s="83">
        <f>IF(ISBLANK($A19),"",INDEX(holky!$A$1:$F$120,MATCH($A19,holky!$A$1:$A$120,0),3))</f>
        <v>2010</v>
      </c>
      <c r="F19" s="83" t="str">
        <f>IF(ISBLANK($A19),"",INDEX(holky!$A$1:$F$120,MATCH($A19,holky!$A$1:$A$120,0),4))</f>
        <v>U13</v>
      </c>
      <c r="G19" s="82" t="str">
        <f>IF(ISBLANK($A19),"",INDEX(holky!$A$1:$F$120,MATCH($A19,holky!$A$1:$A$120,0),5))</f>
        <v>Dobré SK</v>
      </c>
      <c r="H19" s="85" t="str">
        <f>IF(ISBLANK($A19),"",INDEX(holky!$A$1:$F$120,MATCH($A19,holky!$A$1:$A$120,0),6))</f>
        <v>HK</v>
      </c>
      <c r="I19" s="22"/>
      <c r="J19" s="23">
        <v>1</v>
      </c>
      <c r="K19" s="23">
        <v>2</v>
      </c>
      <c r="L19" s="23">
        <v>1</v>
      </c>
      <c r="M19" s="24"/>
      <c r="N19" s="27"/>
      <c r="O19" s="26"/>
      <c r="P19" s="27">
        <f>SUM(I19:N19)-O19</f>
        <v>4</v>
      </c>
    </row>
    <row r="20" spans="1:16" ht="15.6" x14ac:dyDescent="0.3">
      <c r="A20" s="9">
        <v>72044</v>
      </c>
      <c r="B20" s="22" t="s">
        <v>236</v>
      </c>
      <c r="C20" s="20" t="s">
        <v>407</v>
      </c>
      <c r="D20" s="82" t="str">
        <f>IF(ISBLANK($A20),"",INDEX(holky!$A$1:$F$120,MATCH($A20,holky!$A$1:$A$120,0),2))</f>
        <v>Mrkosová Kateřina</v>
      </c>
      <c r="E20" s="83">
        <f>IF(ISBLANK($A20),"",INDEX(holky!$A$1:$F$120,MATCH($A20,holky!$A$1:$A$120,0),3))</f>
        <v>2008</v>
      </c>
      <c r="F20" s="83" t="str">
        <f>IF(ISBLANK($A20),"",INDEX(holky!$A$1:$F$120,MATCH($A20,holky!$A$1:$A$120,0),4))</f>
        <v>U15</v>
      </c>
      <c r="G20" s="82" t="str">
        <f>IF(ISBLANK($A20),"",INDEX(holky!$A$1:$F$120,MATCH($A20,holky!$A$1:$A$120,0),5))</f>
        <v>Choceň</v>
      </c>
      <c r="H20" s="85" t="str">
        <f>IF(ISBLANK($A20),"",INDEX(holky!$A$1:$F$120,MATCH($A20,holky!$A$1:$A$120,0),6))</f>
        <v>PA</v>
      </c>
      <c r="I20" s="22">
        <v>0</v>
      </c>
      <c r="J20" s="23">
        <v>2</v>
      </c>
      <c r="K20" s="23"/>
      <c r="L20" s="23"/>
      <c r="M20" s="24"/>
      <c r="N20" s="27">
        <v>1</v>
      </c>
      <c r="O20" s="26"/>
      <c r="P20" s="27">
        <f>SUM(I20:N20)-O20</f>
        <v>3</v>
      </c>
    </row>
    <row r="21" spans="1:16" ht="15.6" x14ac:dyDescent="0.3">
      <c r="A21" s="9">
        <v>72219</v>
      </c>
      <c r="B21" s="22" t="s">
        <v>236</v>
      </c>
      <c r="C21" s="20" t="s">
        <v>408</v>
      </c>
      <c r="D21" s="82" t="str">
        <f>IF(ISBLANK($A21),"",INDEX(holky!$A$1:$F$120,MATCH($A21,holky!$A$1:$A$120,0),2))</f>
        <v>Borecká Karolína</v>
      </c>
      <c r="E21" s="83">
        <f>IF(ISBLANK($A21),"",INDEX(holky!$A$1:$F$120,MATCH($A21,holky!$A$1:$A$120,0),3))</f>
        <v>2009</v>
      </c>
      <c r="F21" s="83" t="str">
        <f>IF(ISBLANK($A21),"",INDEX(holky!$A$1:$F$120,MATCH($A21,holky!$A$1:$A$120,0),4))</f>
        <v>U13</v>
      </c>
      <c r="G21" s="82" t="str">
        <f>IF(ISBLANK($A21),"",INDEX(holky!$A$1:$F$120,MATCH($A21,holky!$A$1:$A$120,0),5))</f>
        <v>Chrudim Sokol</v>
      </c>
      <c r="H21" s="85" t="str">
        <f>IF(ISBLANK($A21),"",INDEX(holky!$A$1:$F$120,MATCH($A21,holky!$A$1:$A$120,0),6))</f>
        <v>PA</v>
      </c>
      <c r="I21" s="22"/>
      <c r="J21" s="23">
        <v>1</v>
      </c>
      <c r="K21" s="23"/>
      <c r="L21" s="23"/>
      <c r="M21" s="24"/>
      <c r="N21" s="27">
        <v>2</v>
      </c>
      <c r="O21" s="26"/>
      <c r="P21" s="27">
        <f>SUM(I21:N21)-O21</f>
        <v>3</v>
      </c>
    </row>
    <row r="22" spans="1:16" ht="15.6" x14ac:dyDescent="0.3">
      <c r="A22" s="9">
        <v>74166</v>
      </c>
      <c r="B22" s="22" t="s">
        <v>355</v>
      </c>
      <c r="C22" s="20" t="s">
        <v>407</v>
      </c>
      <c r="D22" s="82" t="str">
        <f>IF(ISBLANK($A22),"",INDEX(holky!$A$1:$F$120,MATCH($A22,holky!$A$1:$A$120,0),2))</f>
        <v>Kmínková Sára</v>
      </c>
      <c r="E22" s="83">
        <f>IF(ISBLANK($A22),"",INDEX(holky!$A$1:$F$120,MATCH($A22,holky!$A$1:$A$120,0),3))</f>
        <v>2007</v>
      </c>
      <c r="F22" s="83" t="str">
        <f>IF(ISBLANK($A22),"",INDEX(holky!$A$1:$F$120,MATCH($A22,holky!$A$1:$A$120,0),4))</f>
        <v>U15</v>
      </c>
      <c r="G22" s="82" t="str">
        <f>IF(ISBLANK($A22),"",INDEX(holky!$A$1:$F$120,MATCH($A22,holky!$A$1:$A$120,0),5))</f>
        <v>TJ Jiskra Nový Bydžov</v>
      </c>
      <c r="H22" s="85" t="str">
        <f>IF(ISBLANK($A22),"",INDEX(holky!$A$1:$F$120,MATCH($A22,holky!$A$1:$A$120,0),6))</f>
        <v>HK</v>
      </c>
      <c r="I22" s="22">
        <v>2</v>
      </c>
      <c r="J22" s="23"/>
      <c r="K22" s="23"/>
      <c r="L22" s="23"/>
      <c r="M22" s="24"/>
      <c r="N22" s="27"/>
      <c r="O22" s="26"/>
      <c r="P22" s="27">
        <f>SUM(I22:N22)-O22</f>
        <v>2</v>
      </c>
    </row>
    <row r="23" spans="1:16" ht="15.6" x14ac:dyDescent="0.3">
      <c r="A23" s="9">
        <v>66182</v>
      </c>
      <c r="B23" s="22" t="s">
        <v>355</v>
      </c>
      <c r="C23" s="20" t="s">
        <v>407</v>
      </c>
      <c r="D23" s="82" t="str">
        <f>IF(ISBLANK($A23),"",INDEX(holky!$A$1:$F$120,MATCH($A23,holky!$A$1:$A$120,0),2))</f>
        <v>Krejčová Kateřina</v>
      </c>
      <c r="E23" s="83">
        <f>IF(ISBLANK($A23),"",INDEX(holky!$A$1:$F$120,MATCH($A23,holky!$A$1:$A$120,0),3))</f>
        <v>2008</v>
      </c>
      <c r="F23" s="83" t="str">
        <f>IF(ISBLANK($A23),"",INDEX(holky!$A$1:$F$120,MATCH($A23,holky!$A$1:$A$120,0),4))</f>
        <v>U15</v>
      </c>
      <c r="G23" s="82" t="str">
        <f>IF(ISBLANK($A23),"",INDEX(holky!$A$1:$F$120,MATCH($A23,holky!$A$1:$A$120,0),5))</f>
        <v>Josefov Sokol</v>
      </c>
      <c r="H23" s="85" t="str">
        <f>IF(ISBLANK($A23),"",INDEX(holky!$A$1:$F$120,MATCH($A23,holky!$A$1:$A$120,0),6))</f>
        <v>HK</v>
      </c>
      <c r="I23" s="22">
        <v>1</v>
      </c>
      <c r="J23" s="23">
        <v>1</v>
      </c>
      <c r="K23" s="23"/>
      <c r="L23" s="23">
        <v>0</v>
      </c>
      <c r="M23" s="24"/>
      <c r="N23" s="27"/>
      <c r="O23" s="26"/>
      <c r="P23" s="27">
        <f>SUM(I23:N23)-O23</f>
        <v>2</v>
      </c>
    </row>
    <row r="24" spans="1:16" ht="15.6" x14ac:dyDescent="0.3">
      <c r="A24" s="9">
        <v>79177</v>
      </c>
      <c r="B24" s="22" t="s">
        <v>464</v>
      </c>
      <c r="C24" s="20" t="s">
        <v>408</v>
      </c>
      <c r="D24" s="82" t="str">
        <f>IF(ISBLANK($A24),"",INDEX(holky!$A$1:$F$120,MATCH($A24,holky!$A$1:$A$120,0),2))</f>
        <v>Vašáková Karolína</v>
      </c>
      <c r="E24" s="83">
        <f>IF(ISBLANK($A24),"",INDEX(holky!$A$1:$F$120,MATCH($A24,holky!$A$1:$A$120,0),3))</f>
        <v>2007</v>
      </c>
      <c r="F24" s="83" t="str">
        <f>IF(ISBLANK($A24),"",INDEX(holky!$A$1:$F$120,MATCH($A24,holky!$A$1:$A$120,0),4))</f>
        <v>U15</v>
      </c>
      <c r="G24" s="82" t="str">
        <f>IF(ISBLANK($A24),"",INDEX(holky!$A$1:$F$120,MATCH($A24,holky!$A$1:$A$120,0),5))</f>
        <v>Heřmanův Městec</v>
      </c>
      <c r="H24" s="85" t="str">
        <f>IF(ISBLANK($A24),"",INDEX(holky!$A$1:$F$120,MATCH($A24,holky!$A$1:$A$120,0),6))</f>
        <v>PA</v>
      </c>
      <c r="I24" s="22"/>
      <c r="J24" s="23">
        <v>1</v>
      </c>
      <c r="K24" s="23">
        <v>0</v>
      </c>
      <c r="L24" s="23"/>
      <c r="M24" s="24"/>
      <c r="N24" s="27"/>
      <c r="O24" s="26"/>
      <c r="P24" s="27">
        <f>SUM(I24:N24)-O24</f>
        <v>1</v>
      </c>
    </row>
    <row r="25" spans="1:16" ht="15.6" x14ac:dyDescent="0.3">
      <c r="A25" s="9">
        <v>80092</v>
      </c>
      <c r="B25" s="22" t="s">
        <v>464</v>
      </c>
      <c r="C25" s="20" t="s">
        <v>408</v>
      </c>
      <c r="D25" s="82" t="str">
        <f>IF(ISBLANK($A25),"",INDEX(holky!$A$1:$F$120,MATCH($A25,holky!$A$1:$A$120,0),2))</f>
        <v>Demartini Tereza</v>
      </c>
      <c r="E25" s="83">
        <f>IF(ISBLANK($A25),"",INDEX(holky!$A$1:$F$120,MATCH($A25,holky!$A$1:$A$120,0),3))</f>
        <v>2005</v>
      </c>
      <c r="F25" s="83" t="str">
        <f>IF(ISBLANK($A25),"",INDEX(holky!$A$1:$F$120,MATCH($A25,holky!$A$1:$A$120,0),4))</f>
        <v>U17</v>
      </c>
      <c r="G25" s="82" t="str">
        <f>IF(ISBLANK($A25),"",INDEX(holky!$A$1:$F$120,MATCH($A25,holky!$A$1:$A$120,0),5))</f>
        <v>Josefov Sokol</v>
      </c>
      <c r="H25" s="85" t="str">
        <f>IF(ISBLANK($A25),"",INDEX(holky!$A$1:$F$120,MATCH($A25,holky!$A$1:$A$120,0),6))</f>
        <v>HK</v>
      </c>
      <c r="I25" s="22"/>
      <c r="J25" s="23">
        <v>0</v>
      </c>
      <c r="K25" s="23">
        <v>1</v>
      </c>
      <c r="L25" s="23"/>
      <c r="M25" s="24"/>
      <c r="N25" s="27"/>
      <c r="O25" s="26"/>
      <c r="P25" s="27">
        <f>SUM(I25:N25)-O25</f>
        <v>1</v>
      </c>
    </row>
    <row r="26" spans="1:16" ht="15.6" x14ac:dyDescent="0.3">
      <c r="A26" s="9">
        <v>79178</v>
      </c>
      <c r="B26" s="22" t="s">
        <v>464</v>
      </c>
      <c r="C26" s="20" t="s">
        <v>408</v>
      </c>
      <c r="D26" s="82" t="str">
        <f>IF(ISBLANK($A26),"",INDEX(holky!$A$1:$F$120,MATCH($A26,holky!$A$1:$A$120,0),2))</f>
        <v>Vašáková Michaela</v>
      </c>
      <c r="E26" s="83">
        <f>IF(ISBLANK($A26),"",INDEX(holky!$A$1:$F$120,MATCH($A26,holky!$A$1:$A$120,0),3))</f>
        <v>2007</v>
      </c>
      <c r="F26" s="83" t="str">
        <f>IF(ISBLANK($A26),"",INDEX(holky!$A$1:$F$120,MATCH($A26,holky!$A$1:$A$120,0),4))</f>
        <v>U15</v>
      </c>
      <c r="G26" s="82" t="str">
        <f>IF(ISBLANK($A26),"",INDEX(holky!$A$1:$F$120,MATCH($A26,holky!$A$1:$A$120,0),5))</f>
        <v>Heřmanův Městec</v>
      </c>
      <c r="H26" s="85" t="str">
        <f>IF(ISBLANK($A26),"",INDEX(holky!$A$1:$F$120,MATCH($A26,holky!$A$1:$A$120,0),6))</f>
        <v>PA</v>
      </c>
      <c r="I26" s="22"/>
      <c r="J26" s="23">
        <v>0</v>
      </c>
      <c r="K26" s="23">
        <v>1</v>
      </c>
      <c r="L26" s="23"/>
      <c r="M26" s="24"/>
      <c r="N26" s="27"/>
      <c r="O26" s="26"/>
      <c r="P26" s="27">
        <f>SUM(I26:N26)-O26</f>
        <v>1</v>
      </c>
    </row>
    <row r="27" spans="1:16" ht="15.6" x14ac:dyDescent="0.3">
      <c r="A27" s="9">
        <v>75625</v>
      </c>
      <c r="B27" s="22" t="s">
        <v>523</v>
      </c>
      <c r="C27" s="20" t="s">
        <v>356</v>
      </c>
      <c r="D27" s="82" t="str">
        <f>IF(ISBLANK($A27),"",INDEX(holky!$A$1:$F$120,MATCH($A27,holky!$A$1:$A$120,0),2))</f>
        <v>Nováková Tereza</v>
      </c>
      <c r="E27" s="83">
        <f>IF(ISBLANK($A27),"",INDEX(holky!$A$1:$F$120,MATCH($A27,holky!$A$1:$A$120,0),3))</f>
        <v>2009</v>
      </c>
      <c r="F27" s="83" t="str">
        <f>IF(ISBLANK($A27),"",INDEX(holky!$A$1:$F$120,MATCH($A27,holky!$A$1:$A$120,0),4))</f>
        <v>U13</v>
      </c>
      <c r="G27" s="82" t="str">
        <f>IF(ISBLANK($A27),"",INDEX(holky!$A$1:$F$120,MATCH($A27,holky!$A$1:$A$120,0),5))</f>
        <v>Stěžery</v>
      </c>
      <c r="H27" s="85" t="str">
        <f>IF(ISBLANK($A27),"",INDEX(holky!$A$1:$F$120,MATCH($A27,holky!$A$1:$A$120,0),6))</f>
        <v>HK</v>
      </c>
      <c r="I27" s="22">
        <v>0</v>
      </c>
      <c r="J27" s="23"/>
      <c r="K27" s="23"/>
      <c r="L27" s="23"/>
      <c r="M27" s="24"/>
      <c r="N27" s="27"/>
      <c r="O27" s="26"/>
      <c r="P27" s="27">
        <f>SUM(I27:N27)-O27</f>
        <v>0</v>
      </c>
    </row>
    <row r="28" spans="1:16" ht="15.6" x14ac:dyDescent="0.3">
      <c r="A28" s="9">
        <v>78897</v>
      </c>
      <c r="B28" s="22" t="s">
        <v>523</v>
      </c>
      <c r="C28" s="20" t="s">
        <v>356</v>
      </c>
      <c r="D28" s="82" t="str">
        <f>IF(ISBLANK($A28),"",INDEX(holky!$A$1:$F$120,MATCH($A28,holky!$A$1:$A$120,0),2))</f>
        <v>Kopecká Kateřina</v>
      </c>
      <c r="E28" s="83">
        <f>IF(ISBLANK($A28),"",INDEX(holky!$A$1:$F$120,MATCH($A28,holky!$A$1:$A$120,0),3))</f>
        <v>2009</v>
      </c>
      <c r="F28" s="83" t="str">
        <f>IF(ISBLANK($A28),"",INDEX(holky!$A$1:$F$120,MATCH($A28,holky!$A$1:$A$120,0),4))</f>
        <v>U13</v>
      </c>
      <c r="G28" s="82" t="str">
        <f>IF(ISBLANK($A28),"",INDEX(holky!$A$1:$F$120,MATCH($A28,holky!$A$1:$A$120,0),5))</f>
        <v>Záhornice KPST</v>
      </c>
      <c r="H28" s="85" t="str">
        <f>IF(ISBLANK($A28),"",INDEX(holky!$A$1:$F$120,MATCH($A28,holky!$A$1:$A$120,0),6))</f>
        <v>HK</v>
      </c>
      <c r="I28" s="22"/>
      <c r="J28" s="23"/>
      <c r="K28" s="23">
        <v>0</v>
      </c>
      <c r="L28" s="23"/>
      <c r="M28" s="24"/>
      <c r="N28" s="27"/>
      <c r="O28" s="26"/>
      <c r="P28" s="27">
        <f>SUM(I28:N28)-O28</f>
        <v>0</v>
      </c>
    </row>
    <row r="29" spans="1:16" ht="15.6" x14ac:dyDescent="0.3">
      <c r="A29" s="9">
        <v>81484</v>
      </c>
      <c r="B29" s="22" t="s">
        <v>523</v>
      </c>
      <c r="C29" s="20" t="s">
        <v>356</v>
      </c>
      <c r="D29" s="82" t="str">
        <f>IF(ISBLANK($A29),"",INDEX(holky!$A$1:$F$120,MATCH($A29,holky!$A$1:$A$120,0),2))</f>
        <v>Dobývalová Tereza</v>
      </c>
      <c r="E29" s="83">
        <f>IF(ISBLANK($A29),"",INDEX(holky!$A$1:$F$120,MATCH($A29,holky!$A$1:$A$120,0),3))</f>
        <v>2010</v>
      </c>
      <c r="F29" s="83" t="str">
        <f>IF(ISBLANK($A29),"",INDEX(holky!$A$1:$F$120,MATCH($A29,holky!$A$1:$A$120,0),4))</f>
        <v>U13</v>
      </c>
      <c r="G29" s="82" t="str">
        <f>IF(ISBLANK($A29),"",INDEX(holky!$A$1:$F$120,MATCH($A29,holky!$A$1:$A$120,0),5))</f>
        <v>Záhornice KPST</v>
      </c>
      <c r="H29" s="85" t="str">
        <f>IF(ISBLANK($A29),"",INDEX(holky!$A$1:$F$120,MATCH($A29,holky!$A$1:$A$120,0),6))</f>
        <v>HK</v>
      </c>
      <c r="I29" s="22"/>
      <c r="J29" s="23"/>
      <c r="K29" s="23">
        <v>0</v>
      </c>
      <c r="L29" s="23"/>
      <c r="M29" s="24"/>
      <c r="N29" s="27"/>
      <c r="O29" s="26"/>
      <c r="P29" s="27">
        <f>SUM(I29:N29)-O29</f>
        <v>0</v>
      </c>
    </row>
    <row r="30" spans="1:16" ht="15.6" x14ac:dyDescent="0.3">
      <c r="A30" s="9">
        <v>76633</v>
      </c>
      <c r="B30" s="22" t="s">
        <v>523</v>
      </c>
      <c r="C30" s="20"/>
      <c r="D30" s="82" t="str">
        <f>IF(ISBLANK($A30),"",INDEX(holky!$A$1:$F$120,MATCH($A30,holky!$A$1:$A$120,0),2))</f>
        <v>Kovářová Lucie</v>
      </c>
      <c r="E30" s="83">
        <f>IF(ISBLANK($A30),"",INDEX(holky!$A$1:$F$120,MATCH($A30,holky!$A$1:$A$120,0),3))</f>
        <v>2009</v>
      </c>
      <c r="F30" s="83" t="str">
        <f>IF(ISBLANK($A30),"",INDEX(holky!$A$1:$F$120,MATCH($A30,holky!$A$1:$A$120,0),4))</f>
        <v>U13</v>
      </c>
      <c r="G30" s="82" t="str">
        <f>IF(ISBLANK($A30),"",INDEX(holky!$A$1:$F$120,MATCH($A30,holky!$A$1:$A$120,0),5))</f>
        <v>Řetová</v>
      </c>
      <c r="H30" s="85" t="str">
        <f>IF(ISBLANK($A30),"",INDEX(holky!$A$1:$F$120,MATCH($A30,holky!$A$1:$A$120,0),6))</f>
        <v>PA</v>
      </c>
      <c r="I30" s="22"/>
      <c r="J30" s="23"/>
      <c r="K30" s="23"/>
      <c r="L30" s="23"/>
      <c r="M30" s="24"/>
      <c r="N30" s="27">
        <v>0</v>
      </c>
      <c r="O30" s="26"/>
      <c r="P30" s="27">
        <f>SUM(I30:N30)-O30</f>
        <v>0</v>
      </c>
    </row>
    <row r="31" spans="1:16" ht="15.6" x14ac:dyDescent="0.3">
      <c r="H31" s="48"/>
    </row>
    <row r="32" spans="1:16" ht="15.6" x14ac:dyDescent="0.3">
      <c r="H32" s="49"/>
    </row>
    <row r="33" spans="2:16" ht="15.6" x14ac:dyDescent="0.3">
      <c r="B33" s="49"/>
      <c r="H33" s="49"/>
      <c r="I33" s="56"/>
      <c r="J33" s="56"/>
      <c r="K33" s="56"/>
      <c r="L33" s="56"/>
      <c r="M33" s="56"/>
      <c r="N33" s="56"/>
      <c r="O33" s="56"/>
      <c r="P33" s="49"/>
    </row>
    <row r="34" spans="2:16" ht="15.6" x14ac:dyDescent="0.3">
      <c r="D34" s="114"/>
      <c r="E34" s="114"/>
      <c r="F34" s="88"/>
      <c r="H34" s="49"/>
    </row>
    <row r="35" spans="2:16" ht="15.6" x14ac:dyDescent="0.3">
      <c r="C35" s="9"/>
      <c r="D35" s="114"/>
      <c r="E35" s="114"/>
      <c r="F35" s="88"/>
      <c r="H35" s="49"/>
    </row>
    <row r="36" spans="2:16" ht="15.6" x14ac:dyDescent="0.3">
      <c r="H36" s="49"/>
    </row>
    <row r="37" spans="2:16" ht="15.6" x14ac:dyDescent="0.3">
      <c r="H37" s="49"/>
    </row>
  </sheetData>
  <sheetProtection autoFilter="0"/>
  <autoFilter ref="B3:H4"/>
  <sortState ref="A5:P30">
    <sortCondition descending="1" ref="P5:P30"/>
    <sortCondition descending="1" ref="O5:O30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35:E35"/>
    <mergeCell ref="H3:H4"/>
    <mergeCell ref="D1:F2"/>
    <mergeCell ref="D34:E34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B7" zoomScale="85" zoomScaleNormal="85" workbookViewId="0">
      <selection activeCell="G1" sqref="G1:K2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19.21875" style="9" bestFit="1" customWidth="1"/>
    <col min="5" max="5" width="12.777343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10" t="s">
        <v>317</v>
      </c>
      <c r="C1" s="110"/>
      <c r="D1" s="110" t="s">
        <v>190</v>
      </c>
      <c r="E1" s="110"/>
      <c r="F1" s="110"/>
      <c r="G1" s="110" t="s">
        <v>506</v>
      </c>
      <c r="H1" s="110"/>
      <c r="I1" s="110"/>
      <c r="J1" s="110"/>
      <c r="K1" s="110"/>
      <c r="L1" s="110" t="s">
        <v>314</v>
      </c>
      <c r="M1" s="111"/>
      <c r="N1" s="111"/>
      <c r="O1" s="111"/>
      <c r="P1" s="111"/>
    </row>
    <row r="2" spans="1:20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2"/>
      <c r="M2" s="112"/>
      <c r="N2" s="112"/>
      <c r="O2" s="112"/>
      <c r="P2" s="112"/>
    </row>
    <row r="3" spans="1:20" ht="15.6" x14ac:dyDescent="0.3">
      <c r="B3" s="135" t="s">
        <v>0</v>
      </c>
      <c r="C3" s="10"/>
      <c r="D3" s="117" t="s">
        <v>1</v>
      </c>
      <c r="E3" s="117" t="s">
        <v>310</v>
      </c>
      <c r="F3" s="117" t="s">
        <v>312</v>
      </c>
      <c r="G3" s="117" t="s">
        <v>2</v>
      </c>
      <c r="H3" s="123" t="s">
        <v>293</v>
      </c>
      <c r="I3" s="11" t="s">
        <v>327</v>
      </c>
      <c r="J3" s="12" t="s">
        <v>345</v>
      </c>
      <c r="K3" s="12" t="s">
        <v>350</v>
      </c>
      <c r="L3" s="12" t="s">
        <v>385</v>
      </c>
      <c r="M3" s="13" t="s">
        <v>349</v>
      </c>
      <c r="N3" s="14" t="s">
        <v>345</v>
      </c>
      <c r="O3" s="119" t="s">
        <v>18</v>
      </c>
      <c r="P3" s="115" t="s">
        <v>19</v>
      </c>
    </row>
    <row r="4" spans="1:20" x14ac:dyDescent="0.3">
      <c r="B4" s="136"/>
      <c r="C4" s="15" t="s">
        <v>140</v>
      </c>
      <c r="D4" s="118"/>
      <c r="E4" s="118"/>
      <c r="F4" s="118"/>
      <c r="G4" s="118"/>
      <c r="H4" s="124"/>
      <c r="I4" s="16">
        <v>44440</v>
      </c>
      <c r="J4" s="17">
        <v>44492</v>
      </c>
      <c r="K4" s="17">
        <v>44534</v>
      </c>
      <c r="L4" s="17">
        <v>44576</v>
      </c>
      <c r="M4" s="17">
        <v>44619</v>
      </c>
      <c r="N4" s="18">
        <v>44653</v>
      </c>
      <c r="O4" s="120"/>
      <c r="P4" s="116"/>
    </row>
    <row r="5" spans="1:20" s="33" customFormat="1" ht="15.6" x14ac:dyDescent="0.3">
      <c r="A5" s="33">
        <v>74172</v>
      </c>
      <c r="B5" s="19" t="s">
        <v>3</v>
      </c>
      <c r="C5" s="20" t="s">
        <v>3</v>
      </c>
      <c r="D5" s="82" t="str">
        <f>IF(ISBLANK($A5),"",INDEX(kluci!$A$1:$F$300,MATCH($A5,kluci!$A$1:$A$300,0),2))</f>
        <v>Dušek Jakub</v>
      </c>
      <c r="E5" s="83">
        <f>IF(ISBLANK($A5),"",INDEX(kluci!$A$1:$F$300,MATCH($A5,kluci!$A$1:$A$300,0),3))</f>
        <v>2009</v>
      </c>
      <c r="F5" s="83" t="str">
        <f>IF(ISBLANK($A5),"",INDEX(kluci!$A$1:$F$300,MATCH($A5,kluci!$A$1:$A$300,0),4))</f>
        <v>U13</v>
      </c>
      <c r="G5" s="82" t="str">
        <f>IF(ISBLANK($A5),"",INDEX(kluci!$A$1:$F$300,MATCH($A5,kluci!$A$1:$A$300,0),5))</f>
        <v>Dobré SK</v>
      </c>
      <c r="H5" s="84" t="str">
        <f>IF(ISBLANK($A5),"",INDEX(kluci!$A$1:$F$300,MATCH($A5,kluci!$A$1:$A$300,0),6))</f>
        <v>HK</v>
      </c>
      <c r="I5" s="30">
        <v>90</v>
      </c>
      <c r="J5" s="21">
        <v>120</v>
      </c>
      <c r="K5" s="21">
        <v>70</v>
      </c>
      <c r="L5" s="21">
        <v>120</v>
      </c>
      <c r="M5" s="21"/>
      <c r="N5" s="27">
        <v>70</v>
      </c>
      <c r="O5" s="29">
        <v>70</v>
      </c>
      <c r="P5" s="27">
        <f t="shared" ref="P5:P36" si="0">SUM(I5:N5)-O5</f>
        <v>400</v>
      </c>
      <c r="R5" s="57"/>
      <c r="S5" s="57"/>
      <c r="T5" s="58"/>
    </row>
    <row r="6" spans="1:20" s="33" customFormat="1" ht="15.6" x14ac:dyDescent="0.3">
      <c r="A6" s="33">
        <v>71230</v>
      </c>
      <c r="B6" s="19" t="s">
        <v>4</v>
      </c>
      <c r="C6" s="20" t="s">
        <v>4</v>
      </c>
      <c r="D6" s="82" t="str">
        <f>IF(ISBLANK($A6),"",INDEX(kluci!$A$1:$F$300,MATCH($A6,kluci!$A$1:$A$300,0),2))</f>
        <v>Mejtský David</v>
      </c>
      <c r="E6" s="83">
        <f>IF(ISBLANK($A6),"",INDEX(kluci!$A$1:$F$300,MATCH($A6,kluci!$A$1:$A$300,0),3))</f>
        <v>2009</v>
      </c>
      <c r="F6" s="83" t="str">
        <f>IF(ISBLANK($A6),"",INDEX(kluci!$A$1:$F$300,MATCH($A6,kluci!$A$1:$A$300,0),4))</f>
        <v>U13</v>
      </c>
      <c r="G6" s="82" t="str">
        <f>IF(ISBLANK($A6),"",INDEX(kluci!$A$1:$F$300,MATCH($A6,kluci!$A$1:$A$300,0),5))</f>
        <v>Kostelec nad Orlicí</v>
      </c>
      <c r="H6" s="84" t="str">
        <f>IF(ISBLANK($A6),"",INDEX(kluci!$A$1:$F$300,MATCH($A6,kluci!$A$1:$A$300,0),6))</f>
        <v>HK</v>
      </c>
      <c r="I6" s="30">
        <v>120</v>
      </c>
      <c r="J6" s="21">
        <v>90</v>
      </c>
      <c r="K6" s="21">
        <v>90</v>
      </c>
      <c r="L6" s="21">
        <v>90</v>
      </c>
      <c r="M6" s="21">
        <v>70</v>
      </c>
      <c r="N6" s="27">
        <v>90</v>
      </c>
      <c r="O6" s="29">
        <v>160</v>
      </c>
      <c r="P6" s="27">
        <f t="shared" si="0"/>
        <v>390</v>
      </c>
      <c r="R6" s="57"/>
      <c r="S6" s="57"/>
      <c r="T6" s="58"/>
    </row>
    <row r="7" spans="1:20" s="33" customFormat="1" ht="15.6" x14ac:dyDescent="0.3">
      <c r="A7" s="33">
        <v>71228</v>
      </c>
      <c r="B7" s="19" t="s">
        <v>132</v>
      </c>
      <c r="C7" s="20" t="s">
        <v>132</v>
      </c>
      <c r="D7" s="82" t="str">
        <f>IF(ISBLANK($A7),"",INDEX(kluci!$A$1:$F$300,MATCH($A7,kluci!$A$1:$A$300,0),2))</f>
        <v>Hladký Radovan</v>
      </c>
      <c r="E7" s="83">
        <f>IF(ISBLANK($A7),"",INDEX(kluci!$A$1:$F$300,MATCH($A7,kluci!$A$1:$A$300,0),3))</f>
        <v>2009</v>
      </c>
      <c r="F7" s="83" t="str">
        <f>IF(ISBLANK($A7),"",INDEX(kluci!$A$1:$F$300,MATCH($A7,kluci!$A$1:$A$300,0),4))</f>
        <v>U13</v>
      </c>
      <c r="G7" s="82" t="str">
        <f>IF(ISBLANK($A7),"",INDEX(kluci!$A$1:$F$300,MATCH($A7,kluci!$A$1:$A$300,0),5))</f>
        <v>Kostelec nad Orlicí</v>
      </c>
      <c r="H7" s="84" t="str">
        <f>IF(ISBLANK($A7),"",INDEX(kluci!$A$1:$F$300,MATCH($A7,kluci!$A$1:$A$300,0),6))</f>
        <v>HK</v>
      </c>
      <c r="I7" s="30"/>
      <c r="J7" s="21">
        <v>70</v>
      </c>
      <c r="K7" s="21">
        <v>45</v>
      </c>
      <c r="L7" s="21">
        <v>70</v>
      </c>
      <c r="M7" s="21">
        <v>120</v>
      </c>
      <c r="N7" s="27">
        <v>60</v>
      </c>
      <c r="O7" s="29">
        <v>45</v>
      </c>
      <c r="P7" s="31">
        <f t="shared" si="0"/>
        <v>320</v>
      </c>
      <c r="R7" s="57"/>
      <c r="S7" s="57"/>
      <c r="T7" s="58"/>
    </row>
    <row r="8" spans="1:20" s="33" customFormat="1" ht="15.6" x14ac:dyDescent="0.3">
      <c r="A8" s="33">
        <v>65665</v>
      </c>
      <c r="B8" s="19" t="s">
        <v>133</v>
      </c>
      <c r="C8" s="20" t="s">
        <v>133</v>
      </c>
      <c r="D8" s="82" t="str">
        <f>IF(ISBLANK($A8),"",INDEX(kluci!$A$1:$F$300,MATCH($A8,kluci!$A$1:$A$300,0),2))</f>
        <v>Skákal Dominik</v>
      </c>
      <c r="E8" s="83">
        <f>IF(ISBLANK($A8),"",INDEX(kluci!$A$1:$F$300,MATCH($A8,kluci!$A$1:$A$300,0),3))</f>
        <v>2009</v>
      </c>
      <c r="F8" s="83" t="str">
        <f>IF(ISBLANK($A8),"",INDEX(kluci!$A$1:$F$300,MATCH($A8,kluci!$A$1:$A$300,0),4))</f>
        <v>U13</v>
      </c>
      <c r="G8" s="82" t="str">
        <f>IF(ISBLANK($A8),"",INDEX(kluci!$A$1:$F$300,MATCH($A8,kluci!$A$1:$A$300,0),5))</f>
        <v>DTJ Hradec Králové</v>
      </c>
      <c r="H8" s="84" t="str">
        <f>IF(ISBLANK($A8),"",INDEX(kluci!$A$1:$F$300,MATCH($A8,kluci!$A$1:$A$300,0),6))</f>
        <v>HK</v>
      </c>
      <c r="I8" s="22">
        <v>70</v>
      </c>
      <c r="J8" s="23">
        <v>60</v>
      </c>
      <c r="K8" s="23">
        <v>60</v>
      </c>
      <c r="L8" s="23">
        <v>60</v>
      </c>
      <c r="M8" s="23"/>
      <c r="N8" s="27"/>
      <c r="O8" s="26"/>
      <c r="P8" s="27">
        <f t="shared" si="0"/>
        <v>250</v>
      </c>
      <c r="R8" s="57"/>
      <c r="S8" s="57"/>
      <c r="T8" s="58"/>
    </row>
    <row r="9" spans="1:20" s="33" customFormat="1" ht="15.6" x14ac:dyDescent="0.3">
      <c r="A9" s="33">
        <v>71590</v>
      </c>
      <c r="B9" s="19" t="s">
        <v>130</v>
      </c>
      <c r="C9" s="20" t="s">
        <v>473</v>
      </c>
      <c r="D9" s="82" t="str">
        <f>IF(ISBLANK($A9),"",INDEX(kluci!$A$1:$F$300,MATCH($A9,kluci!$A$1:$A$300,0),2))</f>
        <v>Škalda Jan</v>
      </c>
      <c r="E9" s="83">
        <f>IF(ISBLANK($A9),"",INDEX(kluci!$A$1:$F$300,MATCH($A9,kluci!$A$1:$A$300,0),3))</f>
        <v>2009</v>
      </c>
      <c r="F9" s="83" t="str">
        <f>IF(ISBLANK($A9),"",INDEX(kluci!$A$1:$F$300,MATCH($A9,kluci!$A$1:$A$300,0),4))</f>
        <v>U13</v>
      </c>
      <c r="G9" s="82" t="str">
        <f>IF(ISBLANK($A9),"",INDEX(kluci!$A$1:$F$300,MATCH($A9,kluci!$A$1:$A$300,0),5))</f>
        <v>Dobré SK</v>
      </c>
      <c r="H9" s="84" t="str">
        <f>IF(ISBLANK($A9),"",INDEX(kluci!$A$1:$F$300,MATCH($A9,kluci!$A$1:$A$300,0),6))</f>
        <v>HK</v>
      </c>
      <c r="I9" s="22"/>
      <c r="J9" s="23"/>
      <c r="K9" s="23">
        <v>120</v>
      </c>
      <c r="L9" s="23"/>
      <c r="M9" s="23"/>
      <c r="N9" s="27">
        <v>120</v>
      </c>
      <c r="O9" s="26"/>
      <c r="P9" s="27">
        <f t="shared" si="0"/>
        <v>240</v>
      </c>
      <c r="R9" s="57"/>
      <c r="S9" s="57"/>
      <c r="T9" s="58"/>
    </row>
    <row r="10" spans="1:20" s="33" customFormat="1" ht="15.6" x14ac:dyDescent="0.3">
      <c r="A10" s="33">
        <v>78820</v>
      </c>
      <c r="B10" s="19" t="s">
        <v>131</v>
      </c>
      <c r="C10" s="20" t="s">
        <v>397</v>
      </c>
      <c r="D10" s="82" t="str">
        <f>IF(ISBLANK($A10),"",INDEX(kluci!$A$1:$F$300,MATCH($A10,kluci!$A$1:$A$300,0),2))</f>
        <v>Kobera Michal</v>
      </c>
      <c r="E10" s="83">
        <f>IF(ISBLANK($A10),"",INDEX(kluci!$A$1:$F$300,MATCH($A10,kluci!$A$1:$A$300,0),3))</f>
        <v>2009</v>
      </c>
      <c r="F10" s="83" t="str">
        <f>IF(ISBLANK($A10),"",INDEX(kluci!$A$1:$F$300,MATCH($A10,kluci!$A$1:$A$300,0),4))</f>
        <v>U13</v>
      </c>
      <c r="G10" s="82" t="str">
        <f>IF(ISBLANK($A10),"",INDEX(kluci!$A$1:$F$300,MATCH($A10,kluci!$A$1:$A$300,0),5))</f>
        <v>Pardubice Tesla</v>
      </c>
      <c r="H10" s="84" t="str">
        <f>IF(ISBLANK($A10),"",INDEX(kluci!$A$1:$F$300,MATCH($A10,kluci!$A$1:$A$300,0),6))</f>
        <v>PA</v>
      </c>
      <c r="I10" s="22">
        <v>45</v>
      </c>
      <c r="J10" s="23">
        <v>35</v>
      </c>
      <c r="K10" s="23">
        <v>35</v>
      </c>
      <c r="L10" s="23">
        <v>15</v>
      </c>
      <c r="M10" s="23">
        <v>90</v>
      </c>
      <c r="N10" s="27">
        <v>45</v>
      </c>
      <c r="O10" s="26">
        <v>50</v>
      </c>
      <c r="P10" s="27">
        <f t="shared" si="0"/>
        <v>215</v>
      </c>
      <c r="R10" s="57"/>
      <c r="S10" s="57"/>
      <c r="T10" s="58"/>
    </row>
    <row r="11" spans="1:20" s="33" customFormat="1" ht="15.6" x14ac:dyDescent="0.3">
      <c r="A11" s="33">
        <v>74906</v>
      </c>
      <c r="B11" s="19" t="s">
        <v>14</v>
      </c>
      <c r="C11" s="20" t="s">
        <v>397</v>
      </c>
      <c r="D11" s="82" t="str">
        <f>IF(ISBLANK($A11),"",INDEX(kluci!$A$1:$F$300,MATCH($A11,kluci!$A$1:$A$300,0),2))</f>
        <v>Michek Tomáš</v>
      </c>
      <c r="E11" s="83">
        <f>IF(ISBLANK($A11),"",INDEX(kluci!$A$1:$F$300,MATCH($A11,kluci!$A$1:$A$300,0),3))</f>
        <v>2009</v>
      </c>
      <c r="F11" s="83" t="str">
        <f>IF(ISBLANK($A11),"",INDEX(kluci!$A$1:$F$300,MATCH($A11,kluci!$A$1:$A$300,0),4))</f>
        <v>U13</v>
      </c>
      <c r="G11" s="82" t="str">
        <f>IF(ISBLANK($A11),"",INDEX(kluci!$A$1:$F$300,MATCH($A11,kluci!$A$1:$A$300,0),5))</f>
        <v>Chrudim Sokol</v>
      </c>
      <c r="H11" s="84" t="str">
        <f>IF(ISBLANK($A11),"",INDEX(kluci!$A$1:$F$300,MATCH($A11,kluci!$A$1:$A$300,0),6))</f>
        <v>PA</v>
      </c>
      <c r="I11" s="22">
        <v>60</v>
      </c>
      <c r="J11" s="23">
        <v>15</v>
      </c>
      <c r="K11" s="23">
        <v>40</v>
      </c>
      <c r="L11" s="23">
        <v>45</v>
      </c>
      <c r="M11" s="23">
        <v>60</v>
      </c>
      <c r="N11" s="27">
        <v>40</v>
      </c>
      <c r="O11" s="26">
        <v>55</v>
      </c>
      <c r="P11" s="27">
        <f t="shared" si="0"/>
        <v>205</v>
      </c>
      <c r="R11" s="57"/>
      <c r="S11" s="57"/>
      <c r="T11" s="58"/>
    </row>
    <row r="12" spans="1:20" s="33" customFormat="1" ht="15.6" x14ac:dyDescent="0.3">
      <c r="A12" s="33">
        <v>70766</v>
      </c>
      <c r="B12" s="19" t="s">
        <v>13</v>
      </c>
      <c r="C12" s="20" t="s">
        <v>14</v>
      </c>
      <c r="D12" s="82" t="str">
        <f>IF(ISBLANK($A12),"",INDEX(kluci!$A$1:$F$300,MATCH($A12,kluci!$A$1:$A$300,0),2))</f>
        <v>Skákal Daniel</v>
      </c>
      <c r="E12" s="83">
        <f>IF(ISBLANK($A12),"",INDEX(kluci!$A$1:$F$300,MATCH($A12,kluci!$A$1:$A$300,0),3))</f>
        <v>2011</v>
      </c>
      <c r="F12" s="83" t="str">
        <f>IF(ISBLANK($A12),"",INDEX(kluci!$A$1:$F$300,MATCH($A12,kluci!$A$1:$A$300,0),4))</f>
        <v>U11</v>
      </c>
      <c r="G12" s="82" t="str">
        <f>IF(ISBLANK($A12),"",INDEX(kluci!$A$1:$F$300,MATCH($A12,kluci!$A$1:$A$300,0),5))</f>
        <v>DTJ Hradec Králové</v>
      </c>
      <c r="H12" s="84" t="str">
        <f>IF(ISBLANK($A12),"",INDEX(kluci!$A$1:$F$300,MATCH($A12,kluci!$A$1:$A$300,0),6))</f>
        <v>HK</v>
      </c>
      <c r="I12" s="22">
        <v>40</v>
      </c>
      <c r="J12" s="23">
        <v>45</v>
      </c>
      <c r="K12" s="23"/>
      <c r="L12" s="23">
        <v>40</v>
      </c>
      <c r="M12" s="23"/>
      <c r="N12" s="27"/>
      <c r="O12" s="26"/>
      <c r="P12" s="27">
        <f t="shared" si="0"/>
        <v>125</v>
      </c>
      <c r="R12" s="57"/>
      <c r="S12" s="57"/>
      <c r="T12" s="58"/>
    </row>
    <row r="13" spans="1:20" s="33" customFormat="1" ht="15.6" x14ac:dyDescent="0.3">
      <c r="A13" s="33">
        <v>80745</v>
      </c>
      <c r="B13" s="19" t="s">
        <v>32</v>
      </c>
      <c r="C13" s="20" t="s">
        <v>26</v>
      </c>
      <c r="D13" s="82" t="str">
        <f>IF(ISBLANK($A13),"",INDEX(kluci!$A$1:$F$300,MATCH($A13,kluci!$A$1:$A$300,0),2))</f>
        <v>Jirout Lukáš</v>
      </c>
      <c r="E13" s="83">
        <f>IF(ISBLANK($A13),"",INDEX(kluci!$A$1:$F$300,MATCH($A13,kluci!$A$1:$A$300,0),3))</f>
        <v>2009</v>
      </c>
      <c r="F13" s="83" t="str">
        <f>IF(ISBLANK($A13),"",INDEX(kluci!$A$1:$F$300,MATCH($A13,kluci!$A$1:$A$300,0),4))</f>
        <v>U13</v>
      </c>
      <c r="G13" s="82" t="str">
        <f>IF(ISBLANK($A13),"",INDEX(kluci!$A$1:$F$300,MATCH($A13,kluci!$A$1:$A$300,0),5))</f>
        <v>Pardubice Tesla</v>
      </c>
      <c r="H13" s="84" t="str">
        <f>IF(ISBLANK($A13),"",INDEX(kluci!$A$1:$F$300,MATCH($A13,kluci!$A$1:$A$300,0),6))</f>
        <v>PA</v>
      </c>
      <c r="I13" s="30">
        <v>15</v>
      </c>
      <c r="J13" s="21">
        <v>30</v>
      </c>
      <c r="K13" s="21">
        <v>15</v>
      </c>
      <c r="L13" s="21"/>
      <c r="M13" s="21">
        <v>40</v>
      </c>
      <c r="N13" s="27">
        <v>35</v>
      </c>
      <c r="O13" s="29">
        <v>15</v>
      </c>
      <c r="P13" s="31">
        <f t="shared" si="0"/>
        <v>120</v>
      </c>
      <c r="R13" s="57"/>
      <c r="S13" s="57"/>
      <c r="T13" s="58"/>
    </row>
    <row r="14" spans="1:20" s="33" customFormat="1" ht="15.6" x14ac:dyDescent="0.3">
      <c r="A14" s="33">
        <v>71386</v>
      </c>
      <c r="B14" s="19" t="s">
        <v>26</v>
      </c>
      <c r="C14" s="20" t="s">
        <v>473</v>
      </c>
      <c r="D14" s="82" t="str">
        <f>IF(ISBLANK($A14),"",INDEX(kluci!$A$1:$F$300,MATCH($A14,kluci!$A$1:$A$300,0),2))</f>
        <v>Matuška Tomáš</v>
      </c>
      <c r="E14" s="83">
        <f>IF(ISBLANK($A14),"",INDEX(kluci!$A$1:$F$300,MATCH($A14,kluci!$A$1:$A$300,0),3))</f>
        <v>2012</v>
      </c>
      <c r="F14" s="83" t="str">
        <f>IF(ISBLANK($A14),"",INDEX(kluci!$A$1:$F$300,MATCH($A14,kluci!$A$1:$A$300,0),4))</f>
        <v>U11</v>
      </c>
      <c r="G14" s="82" t="str">
        <f>IF(ISBLANK($A14),"",INDEX(kluci!$A$1:$F$300,MATCH($A14,kluci!$A$1:$A$300,0),5))</f>
        <v>Hostinné Tatran</v>
      </c>
      <c r="H14" s="84" t="str">
        <f>IF(ISBLANK($A14),"",INDEX(kluci!$A$1:$F$300,MATCH($A14,kluci!$A$1:$A$300,0),6))</f>
        <v>HK</v>
      </c>
      <c r="I14" s="22">
        <v>35</v>
      </c>
      <c r="J14" s="23">
        <v>40</v>
      </c>
      <c r="K14" s="23"/>
      <c r="L14" s="23"/>
      <c r="M14" s="23">
        <v>45</v>
      </c>
      <c r="N14" s="27"/>
      <c r="O14" s="26"/>
      <c r="P14" s="27">
        <f t="shared" si="0"/>
        <v>120</v>
      </c>
      <c r="R14" s="57"/>
      <c r="S14" s="57"/>
      <c r="T14" s="58"/>
    </row>
    <row r="15" spans="1:20" s="33" customFormat="1" ht="15.6" x14ac:dyDescent="0.3">
      <c r="A15" s="33">
        <v>70885</v>
      </c>
      <c r="B15" s="19" t="s">
        <v>31</v>
      </c>
      <c r="C15" s="20" t="s">
        <v>31</v>
      </c>
      <c r="D15" s="82" t="str">
        <f>IF(ISBLANK($A15),"",INDEX(kluci!$A$1:$F$300,MATCH($A15,kluci!$A$1:$A$300,0),2))</f>
        <v>Vícha Jan</v>
      </c>
      <c r="E15" s="83">
        <f>IF(ISBLANK($A15),"",INDEX(kluci!$A$1:$F$300,MATCH($A15,kluci!$A$1:$A$300,0),3))</f>
        <v>2010</v>
      </c>
      <c r="F15" s="83" t="str">
        <f>IF(ISBLANK($A15),"",INDEX(kluci!$A$1:$F$300,MATCH($A15,kluci!$A$1:$A$300,0),4))</f>
        <v>U13</v>
      </c>
      <c r="G15" s="82" t="str">
        <f>IF(ISBLANK($A15),"",INDEX(kluci!$A$1:$F$300,MATCH($A15,kluci!$A$1:$A$300,0),5))</f>
        <v>TJ Sokol PP H. Králové 2</v>
      </c>
      <c r="H15" s="84" t="str">
        <f>IF(ISBLANK($A15),"",INDEX(kluci!$A$1:$F$300,MATCH($A15,kluci!$A$1:$A$300,0),6))</f>
        <v>HK</v>
      </c>
      <c r="I15" s="22">
        <v>30</v>
      </c>
      <c r="J15" s="23">
        <v>15</v>
      </c>
      <c r="K15" s="23">
        <v>15</v>
      </c>
      <c r="L15" s="23">
        <v>15</v>
      </c>
      <c r="M15" s="23">
        <v>30</v>
      </c>
      <c r="N15" s="27">
        <v>15</v>
      </c>
      <c r="O15" s="26">
        <v>30</v>
      </c>
      <c r="P15" s="27">
        <f t="shared" si="0"/>
        <v>90</v>
      </c>
      <c r="R15" s="57"/>
      <c r="S15" s="57"/>
      <c r="T15" s="58"/>
    </row>
    <row r="16" spans="1:20" s="33" customFormat="1" ht="15.6" x14ac:dyDescent="0.3">
      <c r="A16" s="33">
        <v>74365</v>
      </c>
      <c r="B16" s="19" t="s">
        <v>357</v>
      </c>
      <c r="C16" s="20" t="s">
        <v>357</v>
      </c>
      <c r="D16" s="82" t="str">
        <f>IF(ISBLANK($A16),"",INDEX(kluci!$A$1:$F$300,MATCH($A16,kluci!$A$1:$A$300,0),2))</f>
        <v>Nápravník Ondřej</v>
      </c>
      <c r="E16" s="83">
        <f>IF(ISBLANK($A16),"",INDEX(kluci!$A$1:$F$300,MATCH($A16,kluci!$A$1:$A$300,0),3))</f>
        <v>2010</v>
      </c>
      <c r="F16" s="83" t="str">
        <f>IF(ISBLANK($A16),"",INDEX(kluci!$A$1:$F$300,MATCH($A16,kluci!$A$1:$A$300,0),4))</f>
        <v>U13</v>
      </c>
      <c r="G16" s="82" t="str">
        <f>IF(ISBLANK($A16),"",INDEX(kluci!$A$1:$F$300,MATCH($A16,kluci!$A$1:$A$300,0),5))</f>
        <v xml:space="preserve">Josefov Sokol </v>
      </c>
      <c r="H16" s="84" t="str">
        <f>IF(ISBLANK($A16),"",INDEX(kluci!$A$1:$F$300,MATCH($A16,kluci!$A$1:$A$300,0),6))</f>
        <v>HK</v>
      </c>
      <c r="I16" s="22">
        <v>8</v>
      </c>
      <c r="J16" s="23">
        <v>15</v>
      </c>
      <c r="K16" s="23">
        <v>15</v>
      </c>
      <c r="L16" s="23">
        <v>15</v>
      </c>
      <c r="M16" s="23">
        <v>35</v>
      </c>
      <c r="N16" s="27">
        <v>15</v>
      </c>
      <c r="O16" s="26">
        <v>23</v>
      </c>
      <c r="P16" s="27">
        <f t="shared" si="0"/>
        <v>80</v>
      </c>
      <c r="R16" s="57"/>
      <c r="S16" s="57"/>
      <c r="T16" s="58"/>
    </row>
    <row r="17" spans="1:20" s="33" customFormat="1" ht="15.6" x14ac:dyDescent="0.3">
      <c r="A17" s="33">
        <v>78198</v>
      </c>
      <c r="B17" s="19" t="s">
        <v>334</v>
      </c>
      <c r="C17" s="20" t="s">
        <v>334</v>
      </c>
      <c r="D17" s="82" t="str">
        <f>IF(ISBLANK($A17),"",INDEX(kluci!$A$1:$F$300,MATCH($A17,kluci!$A$1:$A$300,0),2))</f>
        <v>Novák Hynek</v>
      </c>
      <c r="E17" s="83">
        <f>IF(ISBLANK($A17),"",INDEX(kluci!$A$1:$F$300,MATCH($A17,kluci!$A$1:$A$300,0),3))</f>
        <v>2009</v>
      </c>
      <c r="F17" s="83" t="str">
        <f>IF(ISBLANK($A17),"",INDEX(kluci!$A$1:$F$300,MATCH($A17,kluci!$A$1:$A$300,0),4))</f>
        <v>U13</v>
      </c>
      <c r="G17" s="82" t="str">
        <f>IF(ISBLANK($A17),"",INDEX(kluci!$A$1:$F$300,MATCH($A17,kluci!$A$1:$A$300,0),5))</f>
        <v>TJ Sokol PP H. Králové 2</v>
      </c>
      <c r="H17" s="84" t="str">
        <f>IF(ISBLANK($A17),"",INDEX(kluci!$A$1:$F$300,MATCH($A17,kluci!$A$1:$A$300,0),6))</f>
        <v>HK</v>
      </c>
      <c r="I17" s="22">
        <v>15</v>
      </c>
      <c r="J17" s="23"/>
      <c r="K17" s="23">
        <v>30</v>
      </c>
      <c r="L17" s="23">
        <v>35</v>
      </c>
      <c r="M17" s="23"/>
      <c r="N17" s="27"/>
      <c r="O17" s="26"/>
      <c r="P17" s="27">
        <f t="shared" si="0"/>
        <v>80</v>
      </c>
      <c r="R17" s="57"/>
      <c r="S17" s="57"/>
      <c r="T17" s="58"/>
    </row>
    <row r="18" spans="1:20" s="33" customFormat="1" ht="15.6" x14ac:dyDescent="0.3">
      <c r="A18" s="33">
        <v>76655</v>
      </c>
      <c r="B18" s="19" t="s">
        <v>29</v>
      </c>
      <c r="C18" s="20" t="s">
        <v>92</v>
      </c>
      <c r="D18" s="82" t="str">
        <f>IF(ISBLANK($A18),"",INDEX(kluci!$A$1:$F$300,MATCH($A18,kluci!$A$1:$A$300,0),2))</f>
        <v>Fidler Jakub</v>
      </c>
      <c r="E18" s="83">
        <f>IF(ISBLANK($A18),"",INDEX(kluci!$A$1:$F$300,MATCH($A18,kluci!$A$1:$A$300,0),3))</f>
        <v>2010</v>
      </c>
      <c r="F18" s="83" t="str">
        <f>IF(ISBLANK($A18),"",INDEX(kluci!$A$1:$F$300,MATCH($A18,kluci!$A$1:$A$300,0),4))</f>
        <v>U13</v>
      </c>
      <c r="G18" s="82" t="str">
        <f>IF(ISBLANK($A18),"",INDEX(kluci!$A$1:$F$300,MATCH($A18,kluci!$A$1:$A$300,0),5))</f>
        <v>TJ Sokol PP H. Králové 2</v>
      </c>
      <c r="H18" s="84" t="str">
        <f>IF(ISBLANK($A18),"",INDEX(kluci!$A$1:$F$300,MATCH($A18,kluci!$A$1:$A$300,0),6))</f>
        <v>HK</v>
      </c>
      <c r="I18" s="30">
        <v>5</v>
      </c>
      <c r="J18" s="21">
        <v>2</v>
      </c>
      <c r="K18" s="21">
        <v>15</v>
      </c>
      <c r="L18" s="21">
        <v>15</v>
      </c>
      <c r="M18" s="21"/>
      <c r="N18" s="27">
        <v>30</v>
      </c>
      <c r="O18" s="29">
        <v>2</v>
      </c>
      <c r="P18" s="31">
        <f t="shared" si="0"/>
        <v>65</v>
      </c>
      <c r="R18" s="57"/>
      <c r="S18" s="57"/>
      <c r="T18" s="58"/>
    </row>
    <row r="19" spans="1:20" s="33" customFormat="1" ht="15.6" x14ac:dyDescent="0.3">
      <c r="A19" s="33">
        <v>78263</v>
      </c>
      <c r="B19" s="19" t="s">
        <v>27</v>
      </c>
      <c r="C19" s="20" t="s">
        <v>27</v>
      </c>
      <c r="D19" s="82" t="str">
        <f>IF(ISBLANK($A19),"",INDEX(kluci!$A$1:$F$300,MATCH($A19,kluci!$A$1:$A$300,0),2))</f>
        <v>Čermák Filip</v>
      </c>
      <c r="E19" s="83">
        <f>IF(ISBLANK($A19),"",INDEX(kluci!$A$1:$F$300,MATCH($A19,kluci!$A$1:$A$300,0),3))</f>
        <v>2011</v>
      </c>
      <c r="F19" s="83" t="str">
        <f>IF(ISBLANK($A19),"",INDEX(kluci!$A$1:$F$300,MATCH($A19,kluci!$A$1:$A$300,0),4))</f>
        <v>U11</v>
      </c>
      <c r="G19" s="82" t="str">
        <f>IF(ISBLANK($A19),"",INDEX(kluci!$A$1:$F$300,MATCH($A19,kluci!$A$1:$A$300,0),5))</f>
        <v>Dobré SK</v>
      </c>
      <c r="H19" s="84" t="str">
        <f>IF(ISBLANK($A19),"",INDEX(kluci!$A$1:$F$300,MATCH($A19,kluci!$A$1:$A$300,0),6))</f>
        <v>HK</v>
      </c>
      <c r="I19" s="30">
        <v>4</v>
      </c>
      <c r="J19" s="21">
        <v>15</v>
      </c>
      <c r="K19" s="21"/>
      <c r="L19" s="21">
        <v>15</v>
      </c>
      <c r="M19" s="21">
        <v>15</v>
      </c>
      <c r="N19" s="27">
        <v>15</v>
      </c>
      <c r="O19" s="29">
        <v>4</v>
      </c>
      <c r="P19" s="31">
        <f t="shared" si="0"/>
        <v>60</v>
      </c>
      <c r="R19" s="57"/>
      <c r="S19" s="57"/>
      <c r="T19" s="58"/>
    </row>
    <row r="20" spans="1:20" s="33" customFormat="1" ht="15.6" x14ac:dyDescent="0.3">
      <c r="A20" s="33">
        <v>73921</v>
      </c>
      <c r="B20" s="19" t="s">
        <v>335</v>
      </c>
      <c r="C20" s="20" t="s">
        <v>29</v>
      </c>
      <c r="D20" s="82" t="str">
        <f>IF(ISBLANK($A20),"",INDEX(kluci!$A$1:$F$300,MATCH($A20,kluci!$A$1:$A$300,0),2))</f>
        <v>Cerman Jakub</v>
      </c>
      <c r="E20" s="83">
        <f>IF(ISBLANK($A20),"",INDEX(kluci!$A$1:$F$300,MATCH($A20,kluci!$A$1:$A$300,0),3))</f>
        <v>2010</v>
      </c>
      <c r="F20" s="83" t="str">
        <f>IF(ISBLANK($A20),"",INDEX(kluci!$A$1:$F$300,MATCH($A20,kluci!$A$1:$A$300,0),4))</f>
        <v>U13</v>
      </c>
      <c r="G20" s="82" t="str">
        <f>IF(ISBLANK($A20),"",INDEX(kluci!$A$1:$F$300,MATCH($A20,kluci!$A$1:$A$300,0),5))</f>
        <v>Hostinné Tatran</v>
      </c>
      <c r="H20" s="84" t="str">
        <f>IF(ISBLANK($A20),"",INDEX(kluci!$A$1:$F$300,MATCH($A20,kluci!$A$1:$A$300,0),6))</f>
        <v>HK</v>
      </c>
      <c r="I20" s="30">
        <v>15</v>
      </c>
      <c r="J20" s="21">
        <v>15</v>
      </c>
      <c r="K20" s="21"/>
      <c r="L20" s="21">
        <v>15</v>
      </c>
      <c r="M20" s="21">
        <v>15</v>
      </c>
      <c r="N20" s="27"/>
      <c r="O20" s="29"/>
      <c r="P20" s="27">
        <f t="shared" si="0"/>
        <v>60</v>
      </c>
      <c r="R20" s="57"/>
      <c r="S20" s="57"/>
      <c r="T20" s="58"/>
    </row>
    <row r="21" spans="1:20" s="33" customFormat="1" ht="15.6" x14ac:dyDescent="0.3">
      <c r="A21" s="33">
        <v>77007</v>
      </c>
      <c r="B21" s="19" t="s">
        <v>336</v>
      </c>
      <c r="C21" s="20" t="s">
        <v>335</v>
      </c>
      <c r="D21" s="82" t="str">
        <f>IF(ISBLANK($A21),"",INDEX(kluci!$A$1:$F$300,MATCH($A21,kluci!$A$1:$A$300,0),2))</f>
        <v>Šmika Hugo</v>
      </c>
      <c r="E21" s="83">
        <f>IF(ISBLANK($A21),"",INDEX(kluci!$A$1:$F$300,MATCH($A21,kluci!$A$1:$A$300,0),3))</f>
        <v>2011</v>
      </c>
      <c r="F21" s="83" t="str">
        <f>IF(ISBLANK($A21),"",INDEX(kluci!$A$1:$F$300,MATCH($A21,kluci!$A$1:$A$300,0),4))</f>
        <v>U11</v>
      </c>
      <c r="G21" s="82" t="str">
        <f>IF(ISBLANK($A21),"",INDEX(kluci!$A$1:$F$300,MATCH($A21,kluci!$A$1:$A$300,0),5))</f>
        <v>Hostinné Tatran</v>
      </c>
      <c r="H21" s="84" t="str">
        <f>IF(ISBLANK($A21),"",INDEX(kluci!$A$1:$F$300,MATCH($A21,kluci!$A$1:$A$300,0),6))</f>
        <v>HK</v>
      </c>
      <c r="I21" s="22"/>
      <c r="J21" s="23">
        <v>15</v>
      </c>
      <c r="K21" s="23"/>
      <c r="L21" s="23">
        <v>15</v>
      </c>
      <c r="M21" s="23">
        <v>15</v>
      </c>
      <c r="N21" s="27"/>
      <c r="O21" s="26"/>
      <c r="P21" s="27">
        <f t="shared" si="0"/>
        <v>45</v>
      </c>
      <c r="R21" s="57"/>
      <c r="S21" s="57"/>
      <c r="T21" s="58"/>
    </row>
    <row r="22" spans="1:20" s="33" customFormat="1" ht="15.6" x14ac:dyDescent="0.3">
      <c r="A22" s="33">
        <v>71094</v>
      </c>
      <c r="B22" s="19" t="s">
        <v>89</v>
      </c>
      <c r="C22" s="20" t="s">
        <v>336</v>
      </c>
      <c r="D22" s="82" t="str">
        <f>IF(ISBLANK($A22),"",INDEX(kluci!$A$1:$F$300,MATCH($A22,kluci!$A$1:$A$300,0),2))</f>
        <v>Gorol Adam</v>
      </c>
      <c r="E22" s="83">
        <f>IF(ISBLANK($A22),"",INDEX(kluci!$A$1:$F$300,MATCH($A22,kluci!$A$1:$A$300,0),3))</f>
        <v>2012</v>
      </c>
      <c r="F22" s="83" t="str">
        <f>IF(ISBLANK($A22),"",INDEX(kluci!$A$1:$F$300,MATCH($A22,kluci!$A$1:$A$300,0),4))</f>
        <v>U11</v>
      </c>
      <c r="G22" s="82" t="str">
        <f>IF(ISBLANK($A22),"",INDEX(kluci!$A$1:$F$300,MATCH($A22,kluci!$A$1:$A$300,0),5))</f>
        <v xml:space="preserve">Josefov Sokol </v>
      </c>
      <c r="H22" s="84" t="str">
        <f>IF(ISBLANK($A22),"",INDEX(kluci!$A$1:$F$300,MATCH($A22,kluci!$A$1:$A$300,0),6))</f>
        <v>HK</v>
      </c>
      <c r="I22" s="22">
        <v>1</v>
      </c>
      <c r="J22" s="23">
        <v>1</v>
      </c>
      <c r="K22" s="23"/>
      <c r="L22" s="23">
        <v>30</v>
      </c>
      <c r="M22" s="23">
        <v>8</v>
      </c>
      <c r="N22" s="27"/>
      <c r="O22" s="26"/>
      <c r="P22" s="27">
        <f t="shared" si="0"/>
        <v>40</v>
      </c>
      <c r="R22" s="57"/>
      <c r="S22" s="57"/>
      <c r="T22" s="58"/>
    </row>
    <row r="23" spans="1:20" s="33" customFormat="1" ht="15.6" x14ac:dyDescent="0.3">
      <c r="A23" s="33">
        <v>70866</v>
      </c>
      <c r="B23" s="19" t="s">
        <v>92</v>
      </c>
      <c r="C23" s="20" t="s">
        <v>89</v>
      </c>
      <c r="D23" s="82" t="str">
        <f>IF(ISBLANK($A23),"",INDEX(kluci!$A$1:$F$300,MATCH($A23,kluci!$A$1:$A$300,0),2))</f>
        <v>Novák Daniel</v>
      </c>
      <c r="E23" s="83">
        <f>IF(ISBLANK($A23),"",INDEX(kluci!$A$1:$F$300,MATCH($A23,kluci!$A$1:$A$300,0),3))</f>
        <v>2009</v>
      </c>
      <c r="F23" s="83" t="str">
        <f>IF(ISBLANK($A23),"",INDEX(kluci!$A$1:$F$300,MATCH($A23,kluci!$A$1:$A$300,0),4))</f>
        <v>U13</v>
      </c>
      <c r="G23" s="82" t="str">
        <f>IF(ISBLANK($A23),"",INDEX(kluci!$A$1:$F$300,MATCH($A23,kluci!$A$1:$A$300,0),5))</f>
        <v>TJ Sokol PP H. Králové 2</v>
      </c>
      <c r="H23" s="84" t="str">
        <f>IF(ISBLANK($A23),"",INDEX(kluci!$A$1:$F$300,MATCH($A23,kluci!$A$1:$A$300,0),6))</f>
        <v>HK</v>
      </c>
      <c r="I23" s="30">
        <v>15</v>
      </c>
      <c r="J23" s="21">
        <v>8</v>
      </c>
      <c r="K23" s="21"/>
      <c r="L23" s="21">
        <v>15</v>
      </c>
      <c r="M23" s="21"/>
      <c r="N23" s="27"/>
      <c r="O23" s="29"/>
      <c r="P23" s="31">
        <f t="shared" si="0"/>
        <v>38</v>
      </c>
      <c r="R23" s="57"/>
      <c r="S23" s="57"/>
      <c r="T23" s="58"/>
    </row>
    <row r="24" spans="1:20" s="33" customFormat="1" ht="15.6" x14ac:dyDescent="0.3">
      <c r="A24" s="33">
        <v>73922</v>
      </c>
      <c r="B24" s="19" t="s">
        <v>97</v>
      </c>
      <c r="C24" s="20" t="s">
        <v>97</v>
      </c>
      <c r="D24" s="82" t="str">
        <f>IF(ISBLANK($A24),"",INDEX(kluci!$A$1:$F$300,MATCH($A24,kluci!$A$1:$A$300,0),2))</f>
        <v>Gazárek Radim</v>
      </c>
      <c r="E24" s="83">
        <f>IF(ISBLANK($A24),"",INDEX(kluci!$A$1:$F$300,MATCH($A24,kluci!$A$1:$A$300,0),3))</f>
        <v>2011</v>
      </c>
      <c r="F24" s="83" t="str">
        <f>IF(ISBLANK($A24),"",INDEX(kluci!$A$1:$F$300,MATCH($A24,kluci!$A$1:$A$300,0),4))</f>
        <v>U11</v>
      </c>
      <c r="G24" s="82" t="str">
        <f>IF(ISBLANK($A24),"",INDEX(kluci!$A$1:$F$300,MATCH($A24,kluci!$A$1:$A$300,0),5))</f>
        <v>Hostinné Tatran</v>
      </c>
      <c r="H24" s="84" t="str">
        <f>IF(ISBLANK($A24),"",INDEX(kluci!$A$1:$F$300,MATCH($A24,kluci!$A$1:$A$300,0),6))</f>
        <v>HK</v>
      </c>
      <c r="I24" s="30">
        <v>7</v>
      </c>
      <c r="J24" s="21">
        <v>6</v>
      </c>
      <c r="K24" s="21"/>
      <c r="L24" s="21">
        <v>8</v>
      </c>
      <c r="M24" s="21">
        <v>15</v>
      </c>
      <c r="N24" s="27"/>
      <c r="O24" s="29"/>
      <c r="P24" s="27">
        <f t="shared" si="0"/>
        <v>36</v>
      </c>
      <c r="R24" s="57"/>
      <c r="S24" s="57"/>
      <c r="T24" s="58"/>
    </row>
    <row r="25" spans="1:20" s="33" customFormat="1" ht="15.6" x14ac:dyDescent="0.3">
      <c r="A25" s="33">
        <v>76418</v>
      </c>
      <c r="B25" s="19" t="s">
        <v>358</v>
      </c>
      <c r="C25" s="20" t="s">
        <v>421</v>
      </c>
      <c r="D25" s="82" t="str">
        <f>IF(ISBLANK($A25),"",INDEX(kluci!$A$1:$F$300,MATCH($A25,kluci!$A$1:$A$300,0),2))</f>
        <v>Bartošek Matyáš</v>
      </c>
      <c r="E25" s="83">
        <f>IF(ISBLANK($A25),"",INDEX(kluci!$A$1:$F$300,MATCH($A25,kluci!$A$1:$A$300,0),3))</f>
        <v>2009</v>
      </c>
      <c r="F25" s="83" t="str">
        <f>IF(ISBLANK($A25),"",INDEX(kluci!$A$1:$F$300,MATCH($A25,kluci!$A$1:$A$300,0),4))</f>
        <v>U13</v>
      </c>
      <c r="G25" s="82" t="str">
        <f>IF(ISBLANK($A25),"",INDEX(kluci!$A$1:$F$300,MATCH($A25,kluci!$A$1:$A$300,0),5))</f>
        <v>Stěžery Sokol</v>
      </c>
      <c r="H25" s="84" t="str">
        <f>IF(ISBLANK($A25),"",INDEX(kluci!$A$1:$F$300,MATCH($A25,kluci!$A$1:$A$300,0),6))</f>
        <v>HK</v>
      </c>
      <c r="I25" s="22">
        <v>1</v>
      </c>
      <c r="J25" s="23">
        <v>1</v>
      </c>
      <c r="K25" s="23">
        <v>5</v>
      </c>
      <c r="L25" s="23">
        <v>6</v>
      </c>
      <c r="M25" s="23">
        <v>3</v>
      </c>
      <c r="N25" s="27">
        <v>15</v>
      </c>
      <c r="O25" s="26">
        <v>2</v>
      </c>
      <c r="P25" s="27">
        <f t="shared" si="0"/>
        <v>29</v>
      </c>
      <c r="R25" s="57"/>
      <c r="S25" s="57"/>
      <c r="T25" s="58"/>
    </row>
    <row r="26" spans="1:20" s="33" customFormat="1" ht="15.6" x14ac:dyDescent="0.3">
      <c r="A26" s="33">
        <v>77697</v>
      </c>
      <c r="B26" s="19" t="s">
        <v>421</v>
      </c>
      <c r="C26" s="20" t="s">
        <v>231</v>
      </c>
      <c r="D26" s="82" t="str">
        <f>IF(ISBLANK($A26),"",INDEX(kluci!$A$1:$F$300,MATCH($A26,kluci!$A$1:$A$300,0),2))</f>
        <v>Ondráček Jonáš</v>
      </c>
      <c r="E26" s="83">
        <f>IF(ISBLANK($A26),"",INDEX(kluci!$A$1:$F$300,MATCH($A26,kluci!$A$1:$A$300,0),3))</f>
        <v>2009</v>
      </c>
      <c r="F26" s="83" t="str">
        <f>IF(ISBLANK($A26),"",INDEX(kluci!$A$1:$F$300,MATCH($A26,kluci!$A$1:$A$300,0),4))</f>
        <v>U13</v>
      </c>
      <c r="G26" s="82" t="str">
        <f>IF(ISBLANK($A26),"",INDEX(kluci!$A$1:$F$300,MATCH($A26,kluci!$A$1:$A$300,0),5))</f>
        <v>Butoves</v>
      </c>
      <c r="H26" s="84" t="str">
        <f>IF(ISBLANK($A26),"",INDEX(kluci!$A$1:$F$300,MATCH($A26,kluci!$A$1:$A$300,0),6))</f>
        <v>HK</v>
      </c>
      <c r="I26" s="22"/>
      <c r="J26" s="23"/>
      <c r="K26" s="23">
        <v>9</v>
      </c>
      <c r="L26" s="23">
        <v>4</v>
      </c>
      <c r="M26" s="23"/>
      <c r="N26" s="27">
        <v>15</v>
      </c>
      <c r="O26" s="26"/>
      <c r="P26" s="27">
        <f t="shared" si="0"/>
        <v>28</v>
      </c>
      <c r="R26" s="57"/>
      <c r="S26" s="57"/>
      <c r="T26" s="58"/>
    </row>
    <row r="27" spans="1:20" s="33" customFormat="1" ht="15.6" x14ac:dyDescent="0.3">
      <c r="A27" s="33">
        <v>78247</v>
      </c>
      <c r="B27" s="19" t="s">
        <v>134</v>
      </c>
      <c r="C27" s="20" t="s">
        <v>135</v>
      </c>
      <c r="D27" s="82" t="str">
        <f>IF(ISBLANK($A27),"",INDEX(kluci!$A$1:$F$300,MATCH($A27,kluci!$A$1:$A$300,0),2))</f>
        <v>Macháček Denis</v>
      </c>
      <c r="E27" s="83">
        <f>IF(ISBLANK($A27),"",INDEX(kluci!$A$1:$F$300,MATCH($A27,kluci!$A$1:$A$300,0),3))</f>
        <v>2010</v>
      </c>
      <c r="F27" s="83" t="str">
        <f>IF(ISBLANK($A27),"",INDEX(kluci!$A$1:$F$300,MATCH($A27,kluci!$A$1:$A$300,0),4))</f>
        <v>U13</v>
      </c>
      <c r="G27" s="82" t="str">
        <f>IF(ISBLANK($A27),"",INDEX(kluci!$A$1:$F$300,MATCH($A27,kluci!$A$1:$A$300,0),5))</f>
        <v>Dobré SK</v>
      </c>
      <c r="H27" s="84" t="str">
        <f>IF(ISBLANK($A27),"",INDEX(kluci!$A$1:$F$300,MATCH($A27,kluci!$A$1:$A$300,0),6))</f>
        <v>HK</v>
      </c>
      <c r="I27" s="22">
        <v>2</v>
      </c>
      <c r="J27" s="23"/>
      <c r="K27" s="23">
        <v>2</v>
      </c>
      <c r="L27" s="23">
        <v>3</v>
      </c>
      <c r="M27" s="23">
        <v>3</v>
      </c>
      <c r="N27" s="27">
        <v>15</v>
      </c>
      <c r="O27" s="26">
        <v>2</v>
      </c>
      <c r="P27" s="27">
        <f t="shared" si="0"/>
        <v>23</v>
      </c>
      <c r="R27" s="57"/>
      <c r="S27" s="57"/>
      <c r="T27" s="58"/>
    </row>
    <row r="28" spans="1:20" s="33" customFormat="1" ht="15.6" x14ac:dyDescent="0.3">
      <c r="A28" s="33">
        <v>76890</v>
      </c>
      <c r="B28" s="19" t="s">
        <v>231</v>
      </c>
      <c r="C28" s="20" t="s">
        <v>358</v>
      </c>
      <c r="D28" s="82" t="str">
        <f>IF(ISBLANK($A28),"",INDEX(kluci!$A$1:$F$300,MATCH($A28,kluci!$A$1:$A$300,0),2))</f>
        <v>Donát Antonín</v>
      </c>
      <c r="E28" s="83">
        <f>IF(ISBLANK($A28),"",INDEX(kluci!$A$1:$F$300,MATCH($A28,kluci!$A$1:$A$300,0),3))</f>
        <v>2010</v>
      </c>
      <c r="F28" s="83" t="str">
        <f>IF(ISBLANK($A28),"",INDEX(kluci!$A$1:$F$300,MATCH($A28,kluci!$A$1:$A$300,0),4))</f>
        <v>U13</v>
      </c>
      <c r="G28" s="82" t="str">
        <f>IF(ISBLANK($A28),"",INDEX(kluci!$A$1:$F$300,MATCH($A28,kluci!$A$1:$A$300,0),5))</f>
        <v>Hostinné Tatran</v>
      </c>
      <c r="H28" s="84" t="str">
        <f>IF(ISBLANK($A28),"",INDEX(kluci!$A$1:$F$300,MATCH($A28,kluci!$A$1:$A$300,0),6))</f>
        <v>HK</v>
      </c>
      <c r="I28" s="22">
        <v>0</v>
      </c>
      <c r="J28" s="23">
        <v>3</v>
      </c>
      <c r="K28" s="23"/>
      <c r="L28" s="23"/>
      <c r="M28" s="23">
        <v>15</v>
      </c>
      <c r="N28" s="27"/>
      <c r="O28" s="26"/>
      <c r="P28" s="27">
        <f t="shared" si="0"/>
        <v>18</v>
      </c>
      <c r="R28" s="57"/>
      <c r="S28" s="57"/>
      <c r="T28" s="58"/>
    </row>
    <row r="29" spans="1:20" s="33" customFormat="1" ht="15.6" x14ac:dyDescent="0.3">
      <c r="A29" s="33">
        <v>81763</v>
      </c>
      <c r="B29" s="19" t="s">
        <v>164</v>
      </c>
      <c r="C29" s="20" t="s">
        <v>134</v>
      </c>
      <c r="D29" s="82" t="str">
        <f>IF(ISBLANK($A29),"",INDEX(kluci!$A$1:$F$300,MATCH($A29,kluci!$A$1:$A$300,0),2))</f>
        <v>Celba Jan</v>
      </c>
      <c r="E29" s="83">
        <f>IF(ISBLANK($A29),"",INDEX(kluci!$A$1:$F$300,MATCH($A29,kluci!$A$1:$A$300,0),3))</f>
        <v>2010</v>
      </c>
      <c r="F29" s="83" t="str">
        <f>IF(ISBLANK($A29),"",INDEX(kluci!$A$1:$F$300,MATCH($A29,kluci!$A$1:$A$300,0),4))</f>
        <v>U13</v>
      </c>
      <c r="G29" s="82" t="str">
        <f>IF(ISBLANK($A29),"",INDEX(kluci!$A$1:$F$300,MATCH($A29,kluci!$A$1:$A$300,0),5))</f>
        <v>Stěžery Sokol</v>
      </c>
      <c r="H29" s="84" t="str">
        <f>IF(ISBLANK($A29),"",INDEX(kluci!$A$1:$F$300,MATCH($A29,kluci!$A$1:$A$300,0),6))</f>
        <v>HK</v>
      </c>
      <c r="I29" s="22"/>
      <c r="J29" s="23"/>
      <c r="K29" s="23"/>
      <c r="L29" s="23"/>
      <c r="M29" s="23">
        <v>15</v>
      </c>
      <c r="N29" s="27"/>
      <c r="O29" s="26"/>
      <c r="P29" s="27">
        <f t="shared" si="0"/>
        <v>15</v>
      </c>
      <c r="R29" s="57"/>
      <c r="S29" s="57"/>
      <c r="T29" s="58"/>
    </row>
    <row r="30" spans="1:20" s="33" customFormat="1" ht="15.6" x14ac:dyDescent="0.3">
      <c r="A30" s="33">
        <v>64797</v>
      </c>
      <c r="B30" s="19" t="s">
        <v>135</v>
      </c>
      <c r="C30" s="20" t="s">
        <v>398</v>
      </c>
      <c r="D30" s="82" t="str">
        <f>IF(ISBLANK($A30),"",INDEX(kluci!$A$1:$F$300,MATCH($A30,kluci!$A$1:$A$300,0),2))</f>
        <v>Flos David</v>
      </c>
      <c r="E30" s="83">
        <f>IF(ISBLANK($A30),"",INDEX(kluci!$A$1:$F$300,MATCH($A30,kluci!$A$1:$A$300,0),3))</f>
        <v>2009</v>
      </c>
      <c r="F30" s="83" t="str">
        <f>IF(ISBLANK($A30),"",INDEX(kluci!$A$1:$F$300,MATCH($A30,kluci!$A$1:$A$300,0),4))</f>
        <v>U13</v>
      </c>
      <c r="G30" s="82" t="str">
        <f>IF(ISBLANK($A30),"",INDEX(kluci!$A$1:$F$300,MATCH($A30,kluci!$A$1:$A$300,0),5))</f>
        <v>Pardubice Tesla</v>
      </c>
      <c r="H30" s="84" t="str">
        <f>IF(ISBLANK($A30),"",INDEX(kluci!$A$1:$F$300,MATCH($A30,kluci!$A$1:$A$300,0),6))</f>
        <v>PA</v>
      </c>
      <c r="I30" s="22"/>
      <c r="J30" s="23"/>
      <c r="K30" s="23">
        <v>6</v>
      </c>
      <c r="L30" s="23">
        <v>2</v>
      </c>
      <c r="M30" s="23">
        <v>1</v>
      </c>
      <c r="N30" s="27">
        <v>3</v>
      </c>
      <c r="O30" s="26"/>
      <c r="P30" s="27">
        <f t="shared" si="0"/>
        <v>12</v>
      </c>
      <c r="R30" s="57"/>
      <c r="S30" s="57"/>
      <c r="T30" s="58"/>
    </row>
    <row r="31" spans="1:20" s="33" customFormat="1" ht="15.6" x14ac:dyDescent="0.3">
      <c r="A31" s="33">
        <v>77721</v>
      </c>
      <c r="B31" s="19" t="s">
        <v>398</v>
      </c>
      <c r="C31" s="20" t="s">
        <v>164</v>
      </c>
      <c r="D31" s="82" t="str">
        <f>IF(ISBLANK($A31),"",INDEX(kluci!$A$1:$F$300,MATCH($A31,kluci!$A$1:$A$300,0),2))</f>
        <v>Svátek Filip</v>
      </c>
      <c r="E31" s="83">
        <f>IF(ISBLANK($A31),"",INDEX(kluci!$A$1:$F$300,MATCH($A31,kluci!$A$1:$A$300,0),3))</f>
        <v>2010</v>
      </c>
      <c r="F31" s="83" t="str">
        <f>IF(ISBLANK($A31),"",INDEX(kluci!$A$1:$F$300,MATCH($A31,kluci!$A$1:$A$300,0),4))</f>
        <v>U13</v>
      </c>
      <c r="G31" s="82" t="str">
        <f>IF(ISBLANK($A31),"",INDEX(kluci!$A$1:$F$300,MATCH($A31,kluci!$A$1:$A$300,0),5))</f>
        <v>Kostelec nad Orlicí</v>
      </c>
      <c r="H31" s="84" t="str">
        <f>IF(ISBLANK($A31),"",INDEX(kluci!$A$1:$F$300,MATCH($A31,kluci!$A$1:$A$300,0),6))</f>
        <v>HK</v>
      </c>
      <c r="I31" s="30">
        <v>3</v>
      </c>
      <c r="J31" s="21">
        <v>4</v>
      </c>
      <c r="K31" s="21"/>
      <c r="L31" s="21">
        <v>4</v>
      </c>
      <c r="M31" s="21"/>
      <c r="N31" s="27"/>
      <c r="O31" s="29"/>
      <c r="P31" s="31">
        <f t="shared" si="0"/>
        <v>11</v>
      </c>
      <c r="R31" s="57"/>
      <c r="S31" s="57"/>
      <c r="T31" s="58"/>
    </row>
    <row r="32" spans="1:20" s="33" customFormat="1" ht="15.6" x14ac:dyDescent="0.3">
      <c r="A32" s="33">
        <v>78283</v>
      </c>
      <c r="B32" s="19" t="s">
        <v>410</v>
      </c>
      <c r="C32" s="20" t="s">
        <v>441</v>
      </c>
      <c r="D32" s="82" t="str">
        <f>IF(ISBLANK($A32),"",INDEX(kluci!$A$1:$F$300,MATCH($A32,kluci!$A$1:$A$300,0),2))</f>
        <v>Palán Jan</v>
      </c>
      <c r="E32" s="83">
        <f>IF(ISBLANK($A32),"",INDEX(kluci!$A$1:$F$300,MATCH($A32,kluci!$A$1:$A$300,0),3))</f>
        <v>2012</v>
      </c>
      <c r="F32" s="83" t="str">
        <f>IF(ISBLANK($A32),"",INDEX(kluci!$A$1:$F$300,MATCH($A32,kluci!$A$1:$A$300,0),4))</f>
        <v>U11</v>
      </c>
      <c r="G32" s="82" t="str">
        <f>IF(ISBLANK($A32),"",INDEX(kluci!$A$1:$F$300,MATCH($A32,kluci!$A$1:$A$300,0),5))</f>
        <v>Dobré SK</v>
      </c>
      <c r="H32" s="84" t="str">
        <f>IF(ISBLANK($A32),"",INDEX(kluci!$A$1:$F$300,MATCH($A32,kluci!$A$1:$A$300,0),6))</f>
        <v>HK</v>
      </c>
      <c r="I32" s="30">
        <v>1</v>
      </c>
      <c r="J32" s="21">
        <v>2</v>
      </c>
      <c r="K32" s="21">
        <v>1</v>
      </c>
      <c r="L32" s="21">
        <v>2</v>
      </c>
      <c r="M32" s="21">
        <v>0</v>
      </c>
      <c r="N32" s="27">
        <v>3</v>
      </c>
      <c r="O32" s="29">
        <v>1</v>
      </c>
      <c r="P32" s="31">
        <f t="shared" si="0"/>
        <v>8</v>
      </c>
      <c r="R32" s="57"/>
      <c r="S32" s="57"/>
      <c r="T32" s="58"/>
    </row>
    <row r="33" spans="1:20" s="33" customFormat="1" ht="15.6" x14ac:dyDescent="0.3">
      <c r="A33" s="33">
        <v>79853</v>
      </c>
      <c r="B33" s="19" t="s">
        <v>512</v>
      </c>
      <c r="C33" s="20" t="s">
        <v>441</v>
      </c>
      <c r="D33" s="82" t="str">
        <f>IF(ISBLANK($A33),"",INDEX(kluci!$A$1:$F$300,MATCH($A33,kluci!$A$1:$A$300,0),2))</f>
        <v>Hlawatschke Alfréd</v>
      </c>
      <c r="E33" s="83">
        <f>IF(ISBLANK($A33),"",INDEX(kluci!$A$1:$F$300,MATCH($A33,kluci!$A$1:$A$300,0),3))</f>
        <v>2009</v>
      </c>
      <c r="F33" s="83" t="str">
        <f>IF(ISBLANK($A33),"",INDEX(kluci!$A$1:$F$300,MATCH($A33,kluci!$A$1:$A$300,0),4))</f>
        <v>U13</v>
      </c>
      <c r="G33" s="82" t="str">
        <f>IF(ISBLANK($A33),"",INDEX(kluci!$A$1:$F$300,MATCH($A33,kluci!$A$1:$A$300,0),5))</f>
        <v>Butoves</v>
      </c>
      <c r="H33" s="84" t="str">
        <f>IF(ISBLANK($A33),"",INDEX(kluci!$A$1:$F$300,MATCH($A33,kluci!$A$1:$A$300,0),6))</f>
        <v>HK</v>
      </c>
      <c r="I33" s="22"/>
      <c r="J33" s="23"/>
      <c r="K33" s="23">
        <v>4</v>
      </c>
      <c r="L33" s="23">
        <v>2</v>
      </c>
      <c r="M33" s="23"/>
      <c r="N33" s="27">
        <v>2</v>
      </c>
      <c r="O33" s="26"/>
      <c r="P33" s="27">
        <f t="shared" si="0"/>
        <v>8</v>
      </c>
      <c r="R33" s="57"/>
      <c r="S33" s="57"/>
      <c r="T33" s="58"/>
    </row>
    <row r="34" spans="1:20" s="33" customFormat="1" ht="15.6" x14ac:dyDescent="0.3">
      <c r="A34" s="33">
        <v>76469</v>
      </c>
      <c r="B34" s="19" t="s">
        <v>512</v>
      </c>
      <c r="C34" s="20"/>
      <c r="D34" s="82" t="str">
        <f>IF(ISBLANK($A34),"",INDEX(kluci!$A$1:$F$300,MATCH($A34,kluci!$A$1:$A$300,0),2))</f>
        <v>Smutný Matouš</v>
      </c>
      <c r="E34" s="83">
        <f>IF(ISBLANK($A34),"",INDEX(kluci!$A$1:$F$300,MATCH($A34,kluci!$A$1:$A$300,0),3))</f>
        <v>2011</v>
      </c>
      <c r="F34" s="83" t="str">
        <f>IF(ISBLANK($A34),"",INDEX(kluci!$A$1:$F$300,MATCH($A34,kluci!$A$1:$A$300,0),4))</f>
        <v>U11</v>
      </c>
      <c r="G34" s="82" t="str">
        <f>IF(ISBLANK($A34),"",INDEX(kluci!$A$1:$F$300,MATCH($A34,kluci!$A$1:$A$300,0),5))</f>
        <v>Chrast</v>
      </c>
      <c r="H34" s="84" t="str">
        <f>IF(ISBLANK($A34),"",INDEX(kluci!$A$1:$F$300,MATCH($A34,kluci!$A$1:$A$300,0),6))</f>
        <v>PA</v>
      </c>
      <c r="I34" s="22"/>
      <c r="J34" s="23"/>
      <c r="K34" s="23"/>
      <c r="L34" s="23"/>
      <c r="M34" s="23"/>
      <c r="N34" s="27">
        <v>8</v>
      </c>
      <c r="O34" s="26"/>
      <c r="P34" s="27">
        <f t="shared" si="0"/>
        <v>8</v>
      </c>
      <c r="R34" s="57"/>
      <c r="S34" s="57"/>
      <c r="T34" s="58"/>
    </row>
    <row r="35" spans="1:20" s="33" customFormat="1" ht="15.6" x14ac:dyDescent="0.3">
      <c r="A35" s="33">
        <v>78606</v>
      </c>
      <c r="B35" s="19" t="s">
        <v>442</v>
      </c>
      <c r="C35" s="20" t="s">
        <v>413</v>
      </c>
      <c r="D35" s="82" t="str">
        <f>IF(ISBLANK($A35),"",INDEX(kluci!$A$1:$F$300,MATCH($A35,kluci!$A$1:$A$300,0),2))</f>
        <v>Žežule Daniel</v>
      </c>
      <c r="E35" s="83">
        <f>IF(ISBLANK($A35),"",INDEX(kluci!$A$1:$F$300,MATCH($A35,kluci!$A$1:$A$300,0),3))</f>
        <v>2011</v>
      </c>
      <c r="F35" s="83" t="str">
        <f>IF(ISBLANK($A35),"",INDEX(kluci!$A$1:$F$300,MATCH($A35,kluci!$A$1:$A$300,0),4))</f>
        <v>U11</v>
      </c>
      <c r="G35" s="82" t="str">
        <f>IF(ISBLANK($A35),"",INDEX(kluci!$A$1:$F$300,MATCH($A35,kluci!$A$1:$A$300,0),5))</f>
        <v>Kostelec nad Orlicí</v>
      </c>
      <c r="H35" s="84" t="str">
        <f>IF(ISBLANK($A35),"",INDEX(kluci!$A$1:$F$300,MATCH($A35,kluci!$A$1:$A$300,0),6))</f>
        <v>HK</v>
      </c>
      <c r="I35" s="30">
        <v>0</v>
      </c>
      <c r="J35" s="21">
        <v>0</v>
      </c>
      <c r="K35" s="21"/>
      <c r="L35" s="21">
        <v>1</v>
      </c>
      <c r="M35" s="21">
        <v>4</v>
      </c>
      <c r="N35" s="27">
        <v>2</v>
      </c>
      <c r="O35" s="29">
        <v>0</v>
      </c>
      <c r="P35" s="31">
        <f t="shared" si="0"/>
        <v>7</v>
      </c>
      <c r="R35" s="57"/>
      <c r="S35" s="57"/>
      <c r="T35" s="58"/>
    </row>
    <row r="36" spans="1:20" s="33" customFormat="1" ht="15.6" x14ac:dyDescent="0.3">
      <c r="A36" s="33">
        <v>71328</v>
      </c>
      <c r="B36" s="19" t="s">
        <v>442</v>
      </c>
      <c r="C36" s="20" t="s">
        <v>474</v>
      </c>
      <c r="D36" s="82" t="str">
        <f>IF(ISBLANK($A36),"",INDEX(kluci!$A$1:$F$300,MATCH($A36,kluci!$A$1:$A$300,0),2))</f>
        <v>Štantejský Ondřej</v>
      </c>
      <c r="E36" s="83">
        <f>IF(ISBLANK($A36),"",INDEX(kluci!$A$1:$F$300,MATCH($A36,kluci!$A$1:$A$300,0),3))</f>
        <v>2010</v>
      </c>
      <c r="F36" s="83" t="str">
        <f>IF(ISBLANK($A36),"",INDEX(kluci!$A$1:$F$300,MATCH($A36,kluci!$A$1:$A$300,0),4))</f>
        <v>U13</v>
      </c>
      <c r="G36" s="82" t="str">
        <f>IF(ISBLANK($A36),"",INDEX(kluci!$A$1:$F$300,MATCH($A36,kluci!$A$1:$A$300,0),5))</f>
        <v>Chrast</v>
      </c>
      <c r="H36" s="84" t="str">
        <f>IF(ISBLANK($A36),"",INDEX(kluci!$A$1:$F$300,MATCH($A36,kluci!$A$1:$A$300,0),6))</f>
        <v>PA</v>
      </c>
      <c r="I36" s="22"/>
      <c r="J36" s="23"/>
      <c r="K36" s="23">
        <v>2</v>
      </c>
      <c r="L36" s="23"/>
      <c r="M36" s="23"/>
      <c r="N36" s="27">
        <v>5</v>
      </c>
      <c r="O36" s="26"/>
      <c r="P36" s="27">
        <f t="shared" si="0"/>
        <v>7</v>
      </c>
      <c r="R36" s="57"/>
      <c r="S36" s="57"/>
      <c r="T36" s="58"/>
    </row>
    <row r="37" spans="1:20" s="33" customFormat="1" ht="15.6" x14ac:dyDescent="0.3">
      <c r="A37" s="33">
        <v>71659</v>
      </c>
      <c r="B37" s="19" t="s">
        <v>457</v>
      </c>
      <c r="C37" s="20" t="s">
        <v>441</v>
      </c>
      <c r="D37" s="82" t="str">
        <f>IF(ISBLANK($A37),"",INDEX(kluci!$A$1:$F$300,MATCH($A37,kluci!$A$1:$A$300,0),2))</f>
        <v>Marek Filip</v>
      </c>
      <c r="E37" s="83">
        <f>IF(ISBLANK($A37),"",INDEX(kluci!$A$1:$F$300,MATCH($A37,kluci!$A$1:$A$300,0),3))</f>
        <v>2009</v>
      </c>
      <c r="F37" s="83" t="str">
        <f>IF(ISBLANK($A37),"",INDEX(kluci!$A$1:$F$300,MATCH($A37,kluci!$A$1:$A$300,0),4))</f>
        <v>U13</v>
      </c>
      <c r="G37" s="82" t="str">
        <f>IF(ISBLANK($A37),"",INDEX(kluci!$A$1:$F$300,MATCH($A37,kluci!$A$1:$A$300,0),5))</f>
        <v>Lanškroun TJ</v>
      </c>
      <c r="H37" s="84" t="str">
        <f>IF(ISBLANK($A37),"",INDEX(kluci!$A$1:$F$300,MATCH($A37,kluci!$A$1:$A$300,0),6))</f>
        <v>PA</v>
      </c>
      <c r="I37" s="22"/>
      <c r="J37" s="23"/>
      <c r="K37" s="23"/>
      <c r="L37" s="23"/>
      <c r="M37" s="23">
        <v>6</v>
      </c>
      <c r="N37" s="27"/>
      <c r="O37" s="26"/>
      <c r="P37" s="27">
        <f t="shared" ref="P37:P68" si="1">SUM(I37:N37)-O37</f>
        <v>6</v>
      </c>
      <c r="R37" s="57"/>
      <c r="S37" s="57"/>
      <c r="T37" s="58"/>
    </row>
    <row r="38" spans="1:20" s="33" customFormat="1" ht="15.6" x14ac:dyDescent="0.3">
      <c r="A38" s="33">
        <v>81162</v>
      </c>
      <c r="B38" s="19" t="s">
        <v>414</v>
      </c>
      <c r="C38" s="20" t="s">
        <v>440</v>
      </c>
      <c r="D38" s="82" t="str">
        <f>IF(ISBLANK($A38),"",INDEX(kluci!$A$1:$F$300,MATCH($A38,kluci!$A$1:$A$300,0),2))</f>
        <v>Daněk Vojtěch</v>
      </c>
      <c r="E38" s="83">
        <f>IF(ISBLANK($A38),"",INDEX(kluci!$A$1:$F$300,MATCH($A38,kluci!$A$1:$A$300,0),3))</f>
        <v>2011</v>
      </c>
      <c r="F38" s="83" t="str">
        <f>IF(ISBLANK($A38),"",INDEX(kluci!$A$1:$F$300,MATCH($A38,kluci!$A$1:$A$300,0),4))</f>
        <v>U11</v>
      </c>
      <c r="G38" s="82" t="str">
        <f>IF(ISBLANK($A38),"",INDEX(kluci!$A$1:$F$300,MATCH($A38,kluci!$A$1:$A$300,0),5))</f>
        <v>TJ Sokol PP H. Králové 2</v>
      </c>
      <c r="H38" s="84" t="str">
        <f>IF(ISBLANK($A38),"",INDEX(kluci!$A$1:$F$300,MATCH($A38,kluci!$A$1:$A$300,0),6))</f>
        <v>HK</v>
      </c>
      <c r="I38" s="22"/>
      <c r="J38" s="23"/>
      <c r="K38" s="23">
        <v>2</v>
      </c>
      <c r="L38" s="23"/>
      <c r="M38" s="23">
        <v>2</v>
      </c>
      <c r="N38" s="27">
        <v>1</v>
      </c>
      <c r="O38" s="26"/>
      <c r="P38" s="27">
        <f t="shared" si="1"/>
        <v>5</v>
      </c>
      <c r="R38" s="57"/>
      <c r="S38" s="57"/>
      <c r="T38" s="58"/>
    </row>
    <row r="39" spans="1:20" s="33" customFormat="1" ht="15.6" x14ac:dyDescent="0.3">
      <c r="A39" s="33">
        <v>82354</v>
      </c>
      <c r="B39" s="19" t="s">
        <v>513</v>
      </c>
      <c r="C39" s="20"/>
      <c r="D39" s="82" t="str">
        <f>IF(ISBLANK($A39),"",INDEX(kluci!$A$1:$F$300,MATCH($A39,kluci!$A$1:$A$300,0),2))</f>
        <v>Frýba Josef</v>
      </c>
      <c r="E39" s="83">
        <f>IF(ISBLANK($A39),"",INDEX(kluci!$A$1:$F$300,MATCH($A39,kluci!$A$1:$A$300,0),3))</f>
        <v>2009</v>
      </c>
      <c r="F39" s="83" t="str">
        <f>IF(ISBLANK($A39),"",INDEX(kluci!$A$1:$F$300,MATCH($A39,kluci!$A$1:$A$300,0),4))</f>
        <v>U13</v>
      </c>
      <c r="G39" s="82" t="str">
        <f>IF(ISBLANK($A39),"",INDEX(kluci!$A$1:$F$300,MATCH($A39,kluci!$A$1:$A$300,0),5))</f>
        <v>Butoves</v>
      </c>
      <c r="H39" s="84" t="str">
        <f>IF(ISBLANK($A39),"",INDEX(kluci!$A$1:$F$300,MATCH($A39,kluci!$A$1:$A$300,0),6))</f>
        <v>HK</v>
      </c>
      <c r="I39" s="22"/>
      <c r="J39" s="23"/>
      <c r="K39" s="23"/>
      <c r="L39" s="23"/>
      <c r="M39" s="23"/>
      <c r="N39" s="27">
        <v>4</v>
      </c>
      <c r="O39" s="26"/>
      <c r="P39" s="27">
        <f t="shared" si="1"/>
        <v>4</v>
      </c>
      <c r="R39" s="57"/>
      <c r="S39" s="57"/>
      <c r="T39" s="58"/>
    </row>
    <row r="40" spans="1:20" s="33" customFormat="1" ht="15.6" x14ac:dyDescent="0.3">
      <c r="A40" s="33">
        <v>77722</v>
      </c>
      <c r="B40" s="19" t="s">
        <v>514</v>
      </c>
      <c r="C40" s="20" t="s">
        <v>434</v>
      </c>
      <c r="D40" s="82" t="str">
        <f>IF(ISBLANK($A40),"",INDEX(kluci!$A$1:$F$300,MATCH($A40,kluci!$A$1:$A$300,0),2))</f>
        <v>Svátek Martin</v>
      </c>
      <c r="E40" s="83">
        <f>IF(ISBLANK($A40),"",INDEX(kluci!$A$1:$F$300,MATCH($A40,kluci!$A$1:$A$300,0),3))</f>
        <v>2008</v>
      </c>
      <c r="F40" s="83" t="str">
        <f>IF(ISBLANK($A40),"",INDEX(kluci!$A$1:$F$300,MATCH($A40,kluci!$A$1:$A$300,0),4))</f>
        <v>U15</v>
      </c>
      <c r="G40" s="82" t="str">
        <f>IF(ISBLANK($A40),"",INDEX(kluci!$A$1:$F$300,MATCH($A40,kluci!$A$1:$A$300,0),5))</f>
        <v>Kostelec nad Orlicí</v>
      </c>
      <c r="H40" s="84" t="str">
        <f>IF(ISBLANK($A40),"",INDEX(kluci!$A$1:$F$300,MATCH($A40,kluci!$A$1:$A$300,0),6))</f>
        <v>HK</v>
      </c>
      <c r="I40" s="22"/>
      <c r="J40" s="23"/>
      <c r="K40" s="23">
        <v>3</v>
      </c>
      <c r="L40" s="23"/>
      <c r="M40" s="23"/>
      <c r="N40" s="27"/>
      <c r="O40" s="26"/>
      <c r="P40" s="27">
        <f t="shared" si="1"/>
        <v>3</v>
      </c>
      <c r="R40" s="57"/>
      <c r="S40" s="57"/>
      <c r="T40" s="58"/>
    </row>
    <row r="41" spans="1:20" s="33" customFormat="1" ht="15.6" x14ac:dyDescent="0.3">
      <c r="A41" s="33">
        <v>78993</v>
      </c>
      <c r="B41" s="19" t="s">
        <v>514</v>
      </c>
      <c r="C41" s="20" t="s">
        <v>434</v>
      </c>
      <c r="D41" s="82" t="str">
        <f>IF(ISBLANK($A41),"",INDEX(kluci!$A$1:$F$300,MATCH($A41,kluci!$A$1:$A$300,0),2))</f>
        <v>Pavelka Martin</v>
      </c>
      <c r="E41" s="83">
        <f>IF(ISBLANK($A41),"",INDEX(kluci!$A$1:$F$300,MATCH($A41,kluci!$A$1:$A$300,0),3))</f>
        <v>2009</v>
      </c>
      <c r="F41" s="83" t="str">
        <f>IF(ISBLANK($A41),"",INDEX(kluci!$A$1:$F$300,MATCH($A41,kluci!$A$1:$A$300,0),4))</f>
        <v>U13</v>
      </c>
      <c r="G41" s="82" t="str">
        <f>IF(ISBLANK($A41),"",INDEX(kluci!$A$1:$F$300,MATCH($A41,kluci!$A$1:$A$300,0),5))</f>
        <v>TJ Jiskra Nový Bydžov</v>
      </c>
      <c r="H41" s="84" t="str">
        <f>IF(ISBLANK($A41),"",INDEX(kluci!$A$1:$F$300,MATCH($A41,kluci!$A$1:$A$300,0),6))</f>
        <v>HK</v>
      </c>
      <c r="I41" s="22">
        <v>1</v>
      </c>
      <c r="J41" s="23">
        <v>2</v>
      </c>
      <c r="K41" s="23"/>
      <c r="L41" s="23">
        <v>0</v>
      </c>
      <c r="M41" s="23"/>
      <c r="N41" s="27"/>
      <c r="O41" s="26"/>
      <c r="P41" s="27">
        <f t="shared" si="1"/>
        <v>3</v>
      </c>
      <c r="R41" s="57"/>
      <c r="S41" s="57"/>
      <c r="T41" s="58"/>
    </row>
    <row r="42" spans="1:20" s="33" customFormat="1" ht="15.6" x14ac:dyDescent="0.3">
      <c r="A42" s="33">
        <v>81139</v>
      </c>
      <c r="B42" s="19" t="s">
        <v>514</v>
      </c>
      <c r="C42" s="20" t="s">
        <v>474</v>
      </c>
      <c r="D42" s="82" t="str">
        <f>IF(ISBLANK($A42),"",INDEX(kluci!$A$1:$F$300,MATCH($A42,kluci!$A$1:$A$300,0),2))</f>
        <v>Hejduk Antonín</v>
      </c>
      <c r="E42" s="83">
        <f>IF(ISBLANK($A42),"",INDEX(kluci!$A$1:$F$300,MATCH($A42,kluci!$A$1:$A$300,0),3))</f>
        <v>2011</v>
      </c>
      <c r="F42" s="83" t="str">
        <f>IF(ISBLANK($A42),"",INDEX(kluci!$A$1:$F$300,MATCH($A42,kluci!$A$1:$A$300,0),4))</f>
        <v>U11</v>
      </c>
      <c r="G42" s="82" t="str">
        <f>IF(ISBLANK($A42),"",INDEX(kluci!$A$1:$F$300,MATCH($A42,kluci!$A$1:$A$300,0),5))</f>
        <v>TJ Sokol PP H. Králové 2</v>
      </c>
      <c r="H42" s="84" t="str">
        <f>IF(ISBLANK($A42),"",INDEX(kluci!$A$1:$F$300,MATCH($A42,kluci!$A$1:$A$300,0),6))</f>
        <v>HK</v>
      </c>
      <c r="I42" s="22"/>
      <c r="J42" s="23"/>
      <c r="K42" s="23"/>
      <c r="L42" s="23"/>
      <c r="M42" s="23">
        <v>2</v>
      </c>
      <c r="N42" s="27">
        <v>1</v>
      </c>
      <c r="O42" s="26"/>
      <c r="P42" s="27">
        <f t="shared" si="1"/>
        <v>3</v>
      </c>
      <c r="R42" s="57"/>
      <c r="S42" s="57"/>
      <c r="T42" s="58"/>
    </row>
    <row r="43" spans="1:20" s="33" customFormat="1" ht="15.6" x14ac:dyDescent="0.3">
      <c r="A43" s="33">
        <v>76991</v>
      </c>
      <c r="B43" s="19" t="s">
        <v>514</v>
      </c>
      <c r="C43" s="20"/>
      <c r="D43" s="82" t="str">
        <f>IF(ISBLANK($A43),"",INDEX(kluci!$A$1:$F$300,MATCH($A43,kluci!$A$1:$A$300,0),2))</f>
        <v>Moško Kryštof</v>
      </c>
      <c r="E43" s="83">
        <f>IF(ISBLANK($A43),"",INDEX(kluci!$A$1:$F$300,MATCH($A43,kluci!$A$1:$A$300,0),3))</f>
        <v>2009</v>
      </c>
      <c r="F43" s="83" t="str">
        <f>IF(ISBLANK($A43),"",INDEX(kluci!$A$1:$F$300,MATCH($A43,kluci!$A$1:$A$300,0),4))</f>
        <v>U13</v>
      </c>
      <c r="G43" s="82" t="str">
        <f>IF(ISBLANK($A43),"",INDEX(kluci!$A$1:$F$300,MATCH($A43,kluci!$A$1:$A$300,0),5))</f>
        <v>Chrast</v>
      </c>
      <c r="H43" s="84" t="str">
        <f>IF(ISBLANK($A43),"",INDEX(kluci!$A$1:$F$300,MATCH($A43,kluci!$A$1:$A$300,0),6))</f>
        <v>PA</v>
      </c>
      <c r="I43" s="22"/>
      <c r="J43" s="23"/>
      <c r="K43" s="23"/>
      <c r="L43" s="23"/>
      <c r="M43" s="23"/>
      <c r="N43" s="27">
        <v>3</v>
      </c>
      <c r="O43" s="26"/>
      <c r="P43" s="27">
        <f t="shared" si="1"/>
        <v>3</v>
      </c>
      <c r="R43" s="57"/>
      <c r="S43" s="57"/>
      <c r="T43" s="58"/>
    </row>
    <row r="44" spans="1:20" s="33" customFormat="1" ht="15.6" x14ac:dyDescent="0.3">
      <c r="A44" s="7">
        <v>81427</v>
      </c>
      <c r="B44" s="19" t="s">
        <v>515</v>
      </c>
      <c r="C44" s="20" t="s">
        <v>425</v>
      </c>
      <c r="D44" s="82" t="str">
        <f>IF(ISBLANK($A44),"",INDEX(kluci!$A$1:$F$300,MATCH($A44,kluci!$A$1:$A$300,0),2))</f>
        <v>Vašek Štěpán</v>
      </c>
      <c r="E44" s="83">
        <f>IF(ISBLANK($A44),"",INDEX(kluci!$A$1:$F$300,MATCH($A44,kluci!$A$1:$A$300,0),3))</f>
        <v>2009</v>
      </c>
      <c r="F44" s="83" t="str">
        <f>IF(ISBLANK($A44),"",INDEX(kluci!$A$1:$F$300,MATCH($A44,kluci!$A$1:$A$300,0),4))</f>
        <v>U13</v>
      </c>
      <c r="G44" s="82" t="str">
        <f>IF(ISBLANK($A44),"",INDEX(kluci!$A$1:$F$300,MATCH($A44,kluci!$A$1:$A$300,0),5))</f>
        <v>Choceň</v>
      </c>
      <c r="H44" s="84" t="str">
        <f>IF(ISBLANK($A44),"",INDEX(kluci!$A$1:$F$300,MATCH($A44,kluci!$A$1:$A$300,0),6))</f>
        <v>PA</v>
      </c>
      <c r="I44" s="22"/>
      <c r="J44" s="23"/>
      <c r="K44" s="23"/>
      <c r="L44" s="23"/>
      <c r="M44" s="23">
        <v>1</v>
      </c>
      <c r="N44" s="27">
        <v>0</v>
      </c>
      <c r="O44" s="26"/>
      <c r="P44" s="27">
        <f t="shared" si="1"/>
        <v>1</v>
      </c>
      <c r="R44" s="57"/>
      <c r="S44" s="57"/>
      <c r="T44" s="58"/>
    </row>
    <row r="45" spans="1:20" s="33" customFormat="1" ht="15.6" x14ac:dyDescent="0.3">
      <c r="A45" s="33">
        <v>78908</v>
      </c>
      <c r="B45" s="19" t="s">
        <v>515</v>
      </c>
      <c r="C45" s="20" t="s">
        <v>425</v>
      </c>
      <c r="D45" s="82" t="str">
        <f>IF(ISBLANK($A45),"",INDEX(kluci!$A$1:$F$300,MATCH($A45,kluci!$A$1:$A$300,0),2))</f>
        <v>Hyršál David</v>
      </c>
      <c r="E45" s="83">
        <f>IF(ISBLANK($A45),"",INDEX(kluci!$A$1:$F$300,MATCH($A45,kluci!$A$1:$A$300,0),3))</f>
        <v>2010</v>
      </c>
      <c r="F45" s="83" t="str">
        <f>IF(ISBLANK($A45),"",INDEX(kluci!$A$1:$F$300,MATCH($A45,kluci!$A$1:$A$300,0),4))</f>
        <v>U13</v>
      </c>
      <c r="G45" s="82" t="str">
        <f>IF(ISBLANK($A45),"",INDEX(kluci!$A$1:$F$300,MATCH($A45,kluci!$A$1:$A$300,0),5))</f>
        <v>TJ Jiskra Nový Bydžov</v>
      </c>
      <c r="H45" s="84" t="str">
        <f>IF(ISBLANK($A45),"",INDEX(kluci!$A$1:$F$300,MATCH($A45,kluci!$A$1:$A$300,0),6))</f>
        <v>HK</v>
      </c>
      <c r="I45" s="30">
        <v>1</v>
      </c>
      <c r="J45" s="21"/>
      <c r="K45" s="21"/>
      <c r="L45" s="21"/>
      <c r="M45" s="21"/>
      <c r="N45" s="27"/>
      <c r="O45" s="29"/>
      <c r="P45" s="31">
        <f t="shared" si="1"/>
        <v>1</v>
      </c>
      <c r="R45" s="57"/>
      <c r="S45" s="57"/>
      <c r="T45" s="58"/>
    </row>
    <row r="46" spans="1:20" s="33" customFormat="1" ht="15.6" x14ac:dyDescent="0.3">
      <c r="A46" s="33">
        <v>76387</v>
      </c>
      <c r="B46" s="19" t="s">
        <v>515</v>
      </c>
      <c r="C46" s="20" t="s">
        <v>425</v>
      </c>
      <c r="D46" s="82" t="str">
        <f>IF(ISBLANK($A46),"",INDEX(kluci!$A$1:$F$300,MATCH($A46,kluci!$A$1:$A$300,0),2))</f>
        <v>Procházka Ondřej</v>
      </c>
      <c r="E46" s="83">
        <f>IF(ISBLANK($A46),"",INDEX(kluci!$A$1:$F$300,MATCH($A46,kluci!$A$1:$A$300,0),3))</f>
        <v>2009</v>
      </c>
      <c r="F46" s="83" t="str">
        <f>IF(ISBLANK($A46),"",INDEX(kluci!$A$1:$F$300,MATCH($A46,kluci!$A$1:$A$300,0),4))</f>
        <v>U13</v>
      </c>
      <c r="G46" s="82" t="str">
        <f>IF(ISBLANK($A46),"",INDEX(kluci!$A$1:$F$300,MATCH($A46,kluci!$A$1:$A$300,0),5))</f>
        <v>DTJ Hradec Králové</v>
      </c>
      <c r="H46" s="84" t="str">
        <f>IF(ISBLANK($A46),"",INDEX(kluci!$A$1:$F$300,MATCH($A46,kluci!$A$1:$A$300,0),6))</f>
        <v>HK</v>
      </c>
      <c r="I46" s="22"/>
      <c r="J46" s="23"/>
      <c r="K46" s="23">
        <v>1</v>
      </c>
      <c r="L46" s="23"/>
      <c r="M46" s="23"/>
      <c r="N46" s="27"/>
      <c r="O46" s="26"/>
      <c r="P46" s="31">
        <f t="shared" si="1"/>
        <v>1</v>
      </c>
      <c r="R46" s="57"/>
      <c r="S46" s="57"/>
      <c r="T46" s="58"/>
    </row>
    <row r="47" spans="1:20" s="33" customFormat="1" ht="15.6" x14ac:dyDescent="0.3">
      <c r="A47" s="33">
        <v>76293</v>
      </c>
      <c r="B47" s="19" t="s">
        <v>515</v>
      </c>
      <c r="C47" s="20" t="s">
        <v>425</v>
      </c>
      <c r="D47" s="82" t="str">
        <f>IF(ISBLANK($A47),"",INDEX(kluci!$A$1:$F$300,MATCH($A47,kluci!$A$1:$A$300,0),2))</f>
        <v>Jelínek Alexandr</v>
      </c>
      <c r="E47" s="83">
        <f>IF(ISBLANK($A47),"",INDEX(kluci!$A$1:$F$300,MATCH($A47,kluci!$A$1:$A$300,0),3))</f>
        <v>2011</v>
      </c>
      <c r="F47" s="83" t="str">
        <f>IF(ISBLANK($A47),"",INDEX(kluci!$A$1:$F$300,MATCH($A47,kluci!$A$1:$A$300,0),4))</f>
        <v>U11</v>
      </c>
      <c r="G47" s="82" t="str">
        <f>IF(ISBLANK($A47),"",INDEX(kluci!$A$1:$F$300,MATCH($A47,kluci!$A$1:$A$300,0),5))</f>
        <v>Jaroměř Jiskra</v>
      </c>
      <c r="H47" s="84" t="str">
        <f>IF(ISBLANK($A47),"",INDEX(kluci!$A$1:$F$300,MATCH($A47,kluci!$A$1:$A$300,0),6))</f>
        <v>HK</v>
      </c>
      <c r="I47" s="22"/>
      <c r="J47" s="23"/>
      <c r="K47" s="23">
        <v>0</v>
      </c>
      <c r="L47" s="23">
        <v>1</v>
      </c>
      <c r="M47" s="23"/>
      <c r="N47" s="27"/>
      <c r="O47" s="26"/>
      <c r="P47" s="27">
        <f t="shared" si="1"/>
        <v>1</v>
      </c>
      <c r="R47" s="57"/>
      <c r="S47" s="57"/>
      <c r="T47" s="58"/>
    </row>
    <row r="48" spans="1:20" s="33" customFormat="1" ht="15.6" x14ac:dyDescent="0.3">
      <c r="A48" s="33">
        <v>80670</v>
      </c>
      <c r="B48" s="19" t="s">
        <v>515</v>
      </c>
      <c r="C48" s="20" t="s">
        <v>425</v>
      </c>
      <c r="D48" s="82" t="str">
        <f>IF(ISBLANK($A48),"",INDEX(kluci!$A$1:$F$300,MATCH($A48,kluci!$A$1:$A$300,0),2))</f>
        <v>Malý Lukáš</v>
      </c>
      <c r="E48" s="83">
        <f>IF(ISBLANK($A48),"",INDEX(kluci!$A$1:$F$300,MATCH($A48,kluci!$A$1:$A$300,0),3))</f>
        <v>2009</v>
      </c>
      <c r="F48" s="83" t="str">
        <f>IF(ISBLANK($A48),"",INDEX(kluci!$A$1:$F$300,MATCH($A48,kluci!$A$1:$A$300,0),4))</f>
        <v>U13</v>
      </c>
      <c r="G48" s="82" t="str">
        <f>IF(ISBLANK($A48),"",INDEX(kluci!$A$1:$F$300,MATCH($A48,kluci!$A$1:$A$300,0),5))</f>
        <v>Jaroměř Jiskra</v>
      </c>
      <c r="H48" s="84" t="str">
        <f>IF(ISBLANK($A48),"",INDEX(kluci!$A$1:$F$300,MATCH($A48,kluci!$A$1:$A$300,0),6))</f>
        <v>HK</v>
      </c>
      <c r="I48" s="22"/>
      <c r="J48" s="23"/>
      <c r="K48" s="23">
        <v>0</v>
      </c>
      <c r="L48" s="23">
        <v>1</v>
      </c>
      <c r="M48" s="23"/>
      <c r="N48" s="27"/>
      <c r="O48" s="26"/>
      <c r="P48" s="27">
        <f t="shared" si="1"/>
        <v>1</v>
      </c>
      <c r="R48" s="57"/>
      <c r="S48" s="57"/>
      <c r="T48" s="58"/>
    </row>
    <row r="49" spans="1:20" s="33" customFormat="1" ht="15.6" x14ac:dyDescent="0.3">
      <c r="A49" s="33">
        <v>81871</v>
      </c>
      <c r="B49" s="19" t="s">
        <v>515</v>
      </c>
      <c r="C49" s="20" t="s">
        <v>425</v>
      </c>
      <c r="D49" s="82" t="str">
        <f>IF(ISBLANK($A49),"",INDEX(kluci!$A$1:$F$300,MATCH($A49,kluci!$A$1:$A$300,0),2))</f>
        <v>Dostál Jan</v>
      </c>
      <c r="E49" s="83">
        <f>IF(ISBLANK($A49),"",INDEX(kluci!$A$1:$F$300,MATCH($A49,kluci!$A$1:$A$300,0),3))</f>
        <v>2011</v>
      </c>
      <c r="F49" s="83" t="str">
        <f>IF(ISBLANK($A49),"",INDEX(kluci!$A$1:$F$300,MATCH($A49,kluci!$A$1:$A$300,0),4))</f>
        <v>U11</v>
      </c>
      <c r="G49" s="82" t="str">
        <f>IF(ISBLANK($A49),"",INDEX(kluci!$A$1:$F$300,MATCH($A49,kluci!$A$1:$A$300,0),5))</f>
        <v>Hostinné Tatran</v>
      </c>
      <c r="H49" s="84" t="str">
        <f>IF(ISBLANK($A49),"",INDEX(kluci!$A$1:$F$300,MATCH($A49,kluci!$A$1:$A$300,0),6))</f>
        <v>HK</v>
      </c>
      <c r="I49" s="22"/>
      <c r="J49" s="23"/>
      <c r="K49" s="23"/>
      <c r="L49" s="23">
        <v>0</v>
      </c>
      <c r="M49" s="23">
        <v>1</v>
      </c>
      <c r="N49" s="27"/>
      <c r="O49" s="26"/>
      <c r="P49" s="27">
        <f t="shared" si="1"/>
        <v>1</v>
      </c>
      <c r="R49" s="57"/>
      <c r="S49" s="57"/>
      <c r="T49" s="58"/>
    </row>
    <row r="50" spans="1:20" s="33" customFormat="1" ht="15.6" x14ac:dyDescent="0.3">
      <c r="A50" s="33">
        <v>77812</v>
      </c>
      <c r="B50" s="19" t="s">
        <v>515</v>
      </c>
      <c r="C50" s="20"/>
      <c r="D50" s="82" t="str">
        <f>IF(ISBLANK($A50),"",INDEX(kluci!$A$1:$F$300,MATCH($A50,kluci!$A$1:$A$300,0),2))</f>
        <v>Kopecký Pavel</v>
      </c>
      <c r="E50" s="83">
        <f>IF(ISBLANK($A50),"",INDEX(kluci!$A$1:$F$300,MATCH($A50,kluci!$A$1:$A$300,0),3))</f>
        <v>2012</v>
      </c>
      <c r="F50" s="83" t="str">
        <f>IF(ISBLANK($A50),"",INDEX(kluci!$A$1:$F$300,MATCH($A50,kluci!$A$1:$A$300,0),4))</f>
        <v>U11</v>
      </c>
      <c r="G50" s="82" t="str">
        <f>IF(ISBLANK($A50),"",INDEX(kluci!$A$1:$F$300,MATCH($A50,kluci!$A$1:$A$300,0),5))</f>
        <v>Záhornice KPST</v>
      </c>
      <c r="H50" s="84" t="str">
        <f>IF(ISBLANK($A50),"",INDEX(kluci!$A$1:$F$300,MATCH($A50,kluci!$A$1:$A$300,0),6))</f>
        <v>HK</v>
      </c>
      <c r="I50" s="22"/>
      <c r="J50" s="23"/>
      <c r="K50" s="23"/>
      <c r="L50" s="23"/>
      <c r="M50" s="23"/>
      <c r="N50" s="27">
        <v>1</v>
      </c>
      <c r="O50" s="26"/>
      <c r="P50" s="27">
        <f t="shared" si="1"/>
        <v>1</v>
      </c>
      <c r="R50" s="57"/>
      <c r="S50" s="57"/>
      <c r="T50" s="58"/>
    </row>
    <row r="51" spans="1:20" s="33" customFormat="1" ht="15.6" x14ac:dyDescent="0.3">
      <c r="A51" s="33">
        <v>82164</v>
      </c>
      <c r="B51" s="19" t="s">
        <v>516</v>
      </c>
      <c r="C51" s="20" t="s">
        <v>475</v>
      </c>
      <c r="D51" s="82" t="str">
        <f>IF(ISBLANK($A51),"",INDEX(kluci!$A$1:$F$300,MATCH($A51,kluci!$A$1:$A$300,0),2))</f>
        <v>Resler Tomáš</v>
      </c>
      <c r="E51" s="83">
        <f>IF(ISBLANK($A51),"",INDEX(kluci!$A$1:$F$300,MATCH($A51,kluci!$A$1:$A$300,0),3))</f>
        <v>2011</v>
      </c>
      <c r="F51" s="83" t="str">
        <f>IF(ISBLANK($A51),"",INDEX(kluci!$A$1:$F$300,MATCH($A51,kluci!$A$1:$A$300,0),4))</f>
        <v>U11</v>
      </c>
      <c r="G51" s="82" t="str">
        <f>IF(ISBLANK($A51),"",INDEX(kluci!$A$1:$F$300,MATCH($A51,kluci!$A$1:$A$300,0),5))</f>
        <v>Chrudim Sokol</v>
      </c>
      <c r="H51" s="84" t="str">
        <f>IF(ISBLANK($A51),"",INDEX(kluci!$A$1:$F$300,MATCH($A51,kluci!$A$1:$A$300,0),6))</f>
        <v>PA</v>
      </c>
      <c r="I51" s="22"/>
      <c r="J51" s="23"/>
      <c r="K51" s="23"/>
      <c r="L51" s="23"/>
      <c r="M51" s="23">
        <v>0</v>
      </c>
      <c r="N51" s="27"/>
      <c r="O51" s="26"/>
      <c r="P51" s="27">
        <f t="shared" si="1"/>
        <v>0</v>
      </c>
      <c r="R51" s="57"/>
      <c r="S51" s="57"/>
      <c r="T51" s="58"/>
    </row>
    <row r="52" spans="1:20" s="33" customFormat="1" ht="15.6" x14ac:dyDescent="0.3">
      <c r="A52" s="7">
        <v>81428</v>
      </c>
      <c r="B52" s="19" t="s">
        <v>516</v>
      </c>
      <c r="C52" s="20" t="s">
        <v>475</v>
      </c>
      <c r="D52" s="82" t="str">
        <f>IF(ISBLANK($A52),"",INDEX(kluci!$A$1:$F$300,MATCH($A52,kluci!$A$1:$A$300,0),2))</f>
        <v>Prudič Vít</v>
      </c>
      <c r="E52" s="83">
        <f>IF(ISBLANK($A52),"",INDEX(kluci!$A$1:$F$300,MATCH($A52,kluci!$A$1:$A$300,0),3))</f>
        <v>2009</v>
      </c>
      <c r="F52" s="83" t="str">
        <f>IF(ISBLANK($A52),"",INDEX(kluci!$A$1:$F$300,MATCH($A52,kluci!$A$1:$A$300,0),4))</f>
        <v>U13</v>
      </c>
      <c r="G52" s="82" t="str">
        <f>IF(ISBLANK($A52),"",INDEX(kluci!$A$1:$F$300,MATCH($A52,kluci!$A$1:$A$300,0),5))</f>
        <v>Choceň</v>
      </c>
      <c r="H52" s="84" t="str">
        <f>IF(ISBLANK($A52),"",INDEX(kluci!$A$1:$F$300,MATCH($A52,kluci!$A$1:$A$300,0),6))</f>
        <v>PA</v>
      </c>
      <c r="I52" s="22"/>
      <c r="J52" s="23"/>
      <c r="K52" s="23"/>
      <c r="L52" s="23"/>
      <c r="M52" s="23">
        <v>0</v>
      </c>
      <c r="N52" s="27"/>
      <c r="O52" s="26"/>
      <c r="P52" s="27">
        <f t="shared" si="1"/>
        <v>0</v>
      </c>
      <c r="R52" s="57"/>
      <c r="S52" s="57"/>
      <c r="T52" s="58"/>
    </row>
    <row r="53" spans="1:20" s="33" customFormat="1" ht="15.6" x14ac:dyDescent="0.3">
      <c r="A53" s="33">
        <v>77717</v>
      </c>
      <c r="B53" s="19" t="s">
        <v>516</v>
      </c>
      <c r="C53" s="20" t="s">
        <v>475</v>
      </c>
      <c r="D53" s="82" t="str">
        <f>IF(ISBLANK($A53),"",INDEX(kluci!$A$1:$F$300,MATCH($A53,kluci!$A$1:$A$300,0),2))</f>
        <v>Dušek Filip</v>
      </c>
      <c r="E53" s="83">
        <f>IF(ISBLANK($A53),"",INDEX(kluci!$A$1:$F$300,MATCH($A53,kluci!$A$1:$A$300,0),3))</f>
        <v>2010</v>
      </c>
      <c r="F53" s="83" t="str">
        <f>IF(ISBLANK($A53),"",INDEX(kluci!$A$1:$F$300,MATCH($A53,kluci!$A$1:$A$300,0),4))</f>
        <v>U13</v>
      </c>
      <c r="G53" s="82" t="str">
        <f>IF(ISBLANK($A53),"",INDEX(kluci!$A$1:$F$300,MATCH($A53,kluci!$A$1:$A$300,0),5))</f>
        <v>Česká Skalice</v>
      </c>
      <c r="H53" s="84" t="str">
        <f>IF(ISBLANK($A53),"",INDEX(kluci!$A$1:$F$300,MATCH($A53,kluci!$A$1:$A$300,0),6))</f>
        <v>HK</v>
      </c>
      <c r="I53" s="22"/>
      <c r="J53" s="23"/>
      <c r="K53" s="23">
        <v>0</v>
      </c>
      <c r="L53" s="23"/>
      <c r="M53" s="23"/>
      <c r="N53" s="27"/>
      <c r="O53" s="26"/>
      <c r="P53" s="27">
        <f t="shared" si="1"/>
        <v>0</v>
      </c>
      <c r="R53" s="57"/>
      <c r="S53" s="57"/>
      <c r="T53" s="58"/>
    </row>
    <row r="54" spans="1:20" s="33" customFormat="1" ht="15.6" x14ac:dyDescent="0.3">
      <c r="A54" s="33">
        <v>78902</v>
      </c>
      <c r="B54" s="19" t="s">
        <v>516</v>
      </c>
      <c r="C54" s="20" t="s">
        <v>475</v>
      </c>
      <c r="D54" s="82" t="str">
        <f>IF(ISBLANK($A54),"",INDEX(kluci!$A$1:$F$300,MATCH($A54,kluci!$A$1:$A$300,0),2))</f>
        <v>Dolan Kryštof</v>
      </c>
      <c r="E54" s="83">
        <f>IF(ISBLANK($A54),"",INDEX(kluci!$A$1:$F$300,MATCH($A54,kluci!$A$1:$A$300,0),3))</f>
        <v>2011</v>
      </c>
      <c r="F54" s="83" t="str">
        <f>IF(ISBLANK($A54),"",INDEX(kluci!$A$1:$F$300,MATCH($A54,kluci!$A$1:$A$300,0),4))</f>
        <v>U11</v>
      </c>
      <c r="G54" s="82" t="str">
        <f>IF(ISBLANK($A54),"",INDEX(kluci!$A$1:$F$300,MATCH($A54,kluci!$A$1:$A$300,0),5))</f>
        <v>Chrudim Sokol</v>
      </c>
      <c r="H54" s="84" t="str">
        <f>IF(ISBLANK($A54),"",INDEX(kluci!$A$1:$F$300,MATCH($A54,kluci!$A$1:$A$300,0),6))</f>
        <v>PA</v>
      </c>
      <c r="I54" s="30">
        <v>0</v>
      </c>
      <c r="J54" s="21"/>
      <c r="K54" s="21"/>
      <c r="L54" s="21"/>
      <c r="M54" s="21">
        <v>0</v>
      </c>
      <c r="N54" s="27">
        <v>0</v>
      </c>
      <c r="O54" s="29"/>
      <c r="P54" s="31">
        <f t="shared" si="1"/>
        <v>0</v>
      </c>
      <c r="R54" s="57"/>
      <c r="S54" s="57"/>
      <c r="T54" s="58"/>
    </row>
    <row r="55" spans="1:20" s="33" customFormat="1" ht="15.6" x14ac:dyDescent="0.3">
      <c r="A55" s="33">
        <v>77630</v>
      </c>
      <c r="B55" s="19" t="s">
        <v>516</v>
      </c>
      <c r="C55" s="20" t="s">
        <v>475</v>
      </c>
      <c r="D55" s="82" t="str">
        <f>IF(ISBLANK($A55),"",INDEX(kluci!$A$1:$F$300,MATCH($A55,kluci!$A$1:$A$300,0),2))</f>
        <v>Vladovič Tomáš</v>
      </c>
      <c r="E55" s="83">
        <f>IF(ISBLANK($A55),"",INDEX(kluci!$A$1:$F$300,MATCH($A55,kluci!$A$1:$A$300,0),3))</f>
        <v>2010</v>
      </c>
      <c r="F55" s="83" t="str">
        <f>IF(ISBLANK($A55),"",INDEX(kluci!$A$1:$F$300,MATCH($A55,kluci!$A$1:$A$300,0),4))</f>
        <v>U13</v>
      </c>
      <c r="G55" s="82" t="str">
        <f>IF(ISBLANK($A55),"",INDEX(kluci!$A$1:$F$300,MATCH($A55,kluci!$A$1:$A$300,0),5))</f>
        <v xml:space="preserve">Josefov Sokol </v>
      </c>
      <c r="H55" s="84" t="str">
        <f>IF(ISBLANK($A55),"",INDEX(kluci!$A$1:$F$300,MATCH($A55,kluci!$A$1:$A$300,0),6))</f>
        <v>HK</v>
      </c>
      <c r="I55" s="22">
        <v>0</v>
      </c>
      <c r="J55" s="23"/>
      <c r="K55" s="23"/>
      <c r="L55" s="23">
        <v>0</v>
      </c>
      <c r="M55" s="23"/>
      <c r="N55" s="27"/>
      <c r="O55" s="26"/>
      <c r="P55" s="27">
        <f t="shared" si="1"/>
        <v>0</v>
      </c>
      <c r="R55" s="57"/>
      <c r="S55" s="57"/>
      <c r="T55" s="58"/>
    </row>
    <row r="56" spans="1:20" s="33" customFormat="1" ht="15.6" x14ac:dyDescent="0.3">
      <c r="A56" s="33">
        <v>80275</v>
      </c>
      <c r="B56" s="19" t="s">
        <v>516</v>
      </c>
      <c r="C56" s="20" t="s">
        <v>475</v>
      </c>
      <c r="D56" s="82" t="str">
        <f>IF(ISBLANK($A56),"",INDEX(kluci!$A$1:$F$300,MATCH($A56,kluci!$A$1:$A$300,0),2))</f>
        <v>Dombai Filip</v>
      </c>
      <c r="E56" s="83">
        <f>IF(ISBLANK($A56),"",INDEX(kluci!$A$1:$F$300,MATCH($A56,kluci!$A$1:$A$300,0),3))</f>
        <v>2009</v>
      </c>
      <c r="F56" s="83" t="str">
        <f>IF(ISBLANK($A56),"",INDEX(kluci!$A$1:$F$300,MATCH($A56,kluci!$A$1:$A$300,0),4))</f>
        <v>U13</v>
      </c>
      <c r="G56" s="82" t="str">
        <f>IF(ISBLANK($A56),"",INDEX(kluci!$A$1:$F$300,MATCH($A56,kluci!$A$1:$A$300,0),5))</f>
        <v>Hostinné Tatran</v>
      </c>
      <c r="H56" s="84" t="str">
        <f>IF(ISBLANK($A56),"",INDEX(kluci!$A$1:$F$300,MATCH($A56,kluci!$A$1:$A$300,0),6))</f>
        <v>HK</v>
      </c>
      <c r="I56" s="22"/>
      <c r="J56" s="23">
        <v>0</v>
      </c>
      <c r="K56" s="23"/>
      <c r="L56" s="23">
        <v>0</v>
      </c>
      <c r="M56" s="23"/>
      <c r="N56" s="27"/>
      <c r="O56" s="26"/>
      <c r="P56" s="27">
        <f t="shared" si="1"/>
        <v>0</v>
      </c>
      <c r="R56" s="57"/>
      <c r="S56" s="57"/>
      <c r="T56" s="58"/>
    </row>
    <row r="57" spans="1:20" s="33" customFormat="1" ht="15.6" x14ac:dyDescent="0.3">
      <c r="A57" s="33">
        <v>80096</v>
      </c>
      <c r="B57" s="19" t="s">
        <v>516</v>
      </c>
      <c r="C57" s="20" t="s">
        <v>475</v>
      </c>
      <c r="D57" s="82" t="str">
        <f>IF(ISBLANK($A57),"",INDEX(kluci!$A$1:$F$300,MATCH($A57,kluci!$A$1:$A$300,0),2))</f>
        <v>Louda Vítězslav</v>
      </c>
      <c r="E57" s="83">
        <f>IF(ISBLANK($A57),"",INDEX(kluci!$A$1:$F$300,MATCH($A57,kluci!$A$1:$A$300,0),3))</f>
        <v>2015</v>
      </c>
      <c r="F57" s="83" t="str">
        <f>IF(ISBLANK($A57),"",INDEX(kluci!$A$1:$F$300,MATCH($A57,kluci!$A$1:$A$300,0),4))</f>
        <v>U11</v>
      </c>
      <c r="G57" s="82" t="str">
        <f>IF(ISBLANK($A57),"",INDEX(kluci!$A$1:$F$300,MATCH($A57,kluci!$A$1:$A$300,0),5))</f>
        <v xml:space="preserve">Josefov Sokol </v>
      </c>
      <c r="H57" s="84" t="str">
        <f>IF(ISBLANK($A57),"",INDEX(kluci!$A$1:$F$300,MATCH($A57,kluci!$A$1:$A$300,0),6))</f>
        <v>HK</v>
      </c>
      <c r="I57" s="22"/>
      <c r="J57" s="23">
        <v>0</v>
      </c>
      <c r="K57" s="23"/>
      <c r="L57" s="23"/>
      <c r="M57" s="23"/>
      <c r="N57" s="27"/>
      <c r="O57" s="26"/>
      <c r="P57" s="27">
        <f t="shared" si="1"/>
        <v>0</v>
      </c>
      <c r="R57" s="57"/>
      <c r="S57" s="57"/>
      <c r="T57" s="58"/>
    </row>
    <row r="58" spans="1:20" s="33" customFormat="1" ht="15.6" x14ac:dyDescent="0.3">
      <c r="A58" s="33">
        <v>79271</v>
      </c>
      <c r="B58" s="19" t="s">
        <v>516</v>
      </c>
      <c r="C58" s="20" t="s">
        <v>475</v>
      </c>
      <c r="D58" s="82" t="str">
        <f>IF(ISBLANK($A58),"",INDEX(kluci!$A$1:$F$300,MATCH($A58,kluci!$A$1:$A$300,0),2))</f>
        <v>Potočný Patrik</v>
      </c>
      <c r="E58" s="83">
        <f>IF(ISBLANK($A58),"",INDEX(kluci!$A$1:$F$300,MATCH($A58,kluci!$A$1:$A$300,0),3))</f>
        <v>2012</v>
      </c>
      <c r="F58" s="83" t="str">
        <f>IF(ISBLANK($A58),"",INDEX(kluci!$A$1:$F$300,MATCH($A58,kluci!$A$1:$A$300,0),4))</f>
        <v>U11</v>
      </c>
      <c r="G58" s="82" t="str">
        <f>IF(ISBLANK($A58),"",INDEX(kluci!$A$1:$F$300,MATCH($A58,kluci!$A$1:$A$300,0),5))</f>
        <v>Stěžery Sokol</v>
      </c>
      <c r="H58" s="84" t="str">
        <f>IF(ISBLANK($A58),"",INDEX(kluci!$A$1:$F$300,MATCH($A58,kluci!$A$1:$A$300,0),6))</f>
        <v>HK</v>
      </c>
      <c r="I58" s="22"/>
      <c r="J58" s="23">
        <v>0</v>
      </c>
      <c r="K58" s="23"/>
      <c r="L58" s="23"/>
      <c r="M58" s="23"/>
      <c r="N58" s="27"/>
      <c r="O58" s="26"/>
      <c r="P58" s="27">
        <f t="shared" si="1"/>
        <v>0</v>
      </c>
      <c r="R58" s="57"/>
      <c r="S58" s="57"/>
      <c r="T58" s="58"/>
    </row>
    <row r="59" spans="1:20" s="33" customFormat="1" ht="15.6" x14ac:dyDescent="0.3">
      <c r="A59" s="33">
        <v>73675</v>
      </c>
      <c r="B59" s="19" t="s">
        <v>516</v>
      </c>
      <c r="C59" s="20" t="s">
        <v>475</v>
      </c>
      <c r="D59" s="82" t="str">
        <f>IF(ISBLANK($A59),"",INDEX(kluci!$A$1:$F$300,MATCH($A59,kluci!$A$1:$A$300,0),2))</f>
        <v>Hadinec David</v>
      </c>
      <c r="E59" s="83">
        <f>IF(ISBLANK($A59),"",INDEX(kluci!$A$1:$F$300,MATCH($A59,kluci!$A$1:$A$300,0),3))</f>
        <v>2011</v>
      </c>
      <c r="F59" s="83" t="str">
        <f>IF(ISBLANK($A59),"",INDEX(kluci!$A$1:$F$300,MATCH($A59,kluci!$A$1:$A$300,0),4))</f>
        <v>U11</v>
      </c>
      <c r="G59" s="82" t="str">
        <f>IF(ISBLANK($A59),"",INDEX(kluci!$A$1:$F$300,MATCH($A59,kluci!$A$1:$A$300,0),5))</f>
        <v xml:space="preserve">Josefov Sokol </v>
      </c>
      <c r="H59" s="84" t="str">
        <f>IF(ISBLANK($A59),"",INDEX(kluci!$A$1:$F$300,MATCH($A59,kluci!$A$1:$A$300,0),6))</f>
        <v>HK</v>
      </c>
      <c r="I59" s="22"/>
      <c r="J59" s="23">
        <v>0</v>
      </c>
      <c r="K59" s="23"/>
      <c r="L59" s="23">
        <v>0</v>
      </c>
      <c r="M59" s="23"/>
      <c r="N59" s="27"/>
      <c r="O59" s="26"/>
      <c r="P59" s="27">
        <f t="shared" si="1"/>
        <v>0</v>
      </c>
      <c r="R59" s="57"/>
      <c r="S59" s="57"/>
      <c r="T59" s="58"/>
    </row>
    <row r="60" spans="1:20" s="33" customFormat="1" ht="15.6" x14ac:dyDescent="0.3">
      <c r="A60" s="33">
        <v>79272</v>
      </c>
      <c r="B60" s="19" t="s">
        <v>516</v>
      </c>
      <c r="C60" s="20" t="s">
        <v>475</v>
      </c>
      <c r="D60" s="82" t="str">
        <f>IF(ISBLANK($A60),"",INDEX(kluci!$A$1:$F$300,MATCH($A60,kluci!$A$1:$A$300,0),2))</f>
        <v>Rýgl Lukáš</v>
      </c>
      <c r="E60" s="83">
        <f>IF(ISBLANK($A60),"",INDEX(kluci!$A$1:$F$300,MATCH($A60,kluci!$A$1:$A$300,0),3))</f>
        <v>2011</v>
      </c>
      <c r="F60" s="83" t="str">
        <f>IF(ISBLANK($A60),"",INDEX(kluci!$A$1:$F$300,MATCH($A60,kluci!$A$1:$A$300,0),4))</f>
        <v>U11</v>
      </c>
      <c r="G60" s="82" t="str">
        <f>IF(ISBLANK($A60),"",INDEX(kluci!$A$1:$F$300,MATCH($A60,kluci!$A$1:$A$300,0),5))</f>
        <v>Stěžery Sokol</v>
      </c>
      <c r="H60" s="84" t="str">
        <f>IF(ISBLANK($A60),"",INDEX(kluci!$A$1:$F$300,MATCH($A60,kluci!$A$1:$A$300,0),6))</f>
        <v>HK</v>
      </c>
      <c r="I60" s="22"/>
      <c r="J60" s="23"/>
      <c r="K60" s="23"/>
      <c r="L60" s="23">
        <v>0</v>
      </c>
      <c r="M60" s="23"/>
      <c r="N60" s="27"/>
      <c r="O60" s="26"/>
      <c r="P60" s="27">
        <f t="shared" si="1"/>
        <v>0</v>
      </c>
      <c r="R60" s="57"/>
      <c r="S60" s="57"/>
      <c r="T60" s="58"/>
    </row>
    <row r="61" spans="1:20" s="33" customFormat="1" ht="15.6" x14ac:dyDescent="0.3">
      <c r="A61" s="33">
        <v>79274</v>
      </c>
      <c r="B61" s="19" t="s">
        <v>516</v>
      </c>
      <c r="C61" s="20" t="s">
        <v>475</v>
      </c>
      <c r="D61" s="82" t="str">
        <f>IF(ISBLANK($A61),"",INDEX(kluci!$A$1:$F$300,MATCH($A61,kluci!$A$1:$A$300,0),2))</f>
        <v>Svilias Dimitris Oliver</v>
      </c>
      <c r="E61" s="83">
        <f>IF(ISBLANK($A61),"",INDEX(kluci!$A$1:$F$300,MATCH($A61,kluci!$A$1:$A$300,0),3))</f>
        <v>2011</v>
      </c>
      <c r="F61" s="83" t="str">
        <f>IF(ISBLANK($A61),"",INDEX(kluci!$A$1:$F$300,MATCH($A61,kluci!$A$1:$A$300,0),4))</f>
        <v>U11</v>
      </c>
      <c r="G61" s="82" t="str">
        <f>IF(ISBLANK($A61),"",INDEX(kluci!$A$1:$F$300,MATCH($A61,kluci!$A$1:$A$300,0),5))</f>
        <v>Stěžery Sokol</v>
      </c>
      <c r="H61" s="84" t="str">
        <f>IF(ISBLANK($A61),"",INDEX(kluci!$A$1:$F$300,MATCH($A61,kluci!$A$1:$A$300,0),6))</f>
        <v>HK</v>
      </c>
      <c r="I61" s="22"/>
      <c r="J61" s="23"/>
      <c r="K61" s="23"/>
      <c r="L61" s="23">
        <v>0</v>
      </c>
      <c r="M61" s="23">
        <v>0</v>
      </c>
      <c r="N61" s="27"/>
      <c r="O61" s="26"/>
      <c r="P61" s="27">
        <f t="shared" si="1"/>
        <v>0</v>
      </c>
      <c r="R61" s="57"/>
      <c r="S61" s="57"/>
      <c r="T61" s="58"/>
    </row>
    <row r="62" spans="1:20" s="33" customFormat="1" ht="15.6" x14ac:dyDescent="0.3">
      <c r="A62" s="33">
        <v>81560</v>
      </c>
      <c r="B62" s="19" t="s">
        <v>516</v>
      </c>
      <c r="C62" s="20"/>
      <c r="D62" s="82" t="str">
        <f>IF(ISBLANK($A62),"",INDEX(kluci!$A$1:$F$300,MATCH($A62,kluci!$A$1:$A$300,0),2))</f>
        <v>Šrámek Matěj</v>
      </c>
      <c r="E62" s="83">
        <f>IF(ISBLANK($A62),"",INDEX(kluci!$A$1:$F$300,MATCH($A62,kluci!$A$1:$A$300,0),3))</f>
        <v>2011</v>
      </c>
      <c r="F62" s="83" t="str">
        <f>IF(ISBLANK($A62),"",INDEX(kluci!$A$1:$F$300,MATCH($A62,kluci!$A$1:$A$300,0),4))</f>
        <v>U11</v>
      </c>
      <c r="G62" s="82" t="str">
        <f>IF(ISBLANK($A62),"",INDEX(kluci!$A$1:$F$300,MATCH($A62,kluci!$A$1:$A$300,0),5))</f>
        <v>Stěžery Sokol</v>
      </c>
      <c r="H62" s="84" t="str">
        <f>IF(ISBLANK($A62),"",INDEX(kluci!$A$1:$F$300,MATCH($A62,kluci!$A$1:$A$300,0),6))</f>
        <v>HK</v>
      </c>
      <c r="I62" s="22"/>
      <c r="J62" s="23"/>
      <c r="K62" s="23"/>
      <c r="L62" s="23"/>
      <c r="M62" s="23"/>
      <c r="N62" s="27">
        <v>0</v>
      </c>
      <c r="O62" s="26"/>
      <c r="P62" s="27">
        <f t="shared" si="1"/>
        <v>0</v>
      </c>
      <c r="R62" s="57"/>
      <c r="S62" s="57"/>
      <c r="T62" s="58"/>
    </row>
    <row r="63" spans="1:20" s="33" customFormat="1" ht="15.6" x14ac:dyDescent="0.3">
      <c r="A63" s="33">
        <v>81433</v>
      </c>
      <c r="B63" s="19" t="s">
        <v>516</v>
      </c>
      <c r="C63" s="20"/>
      <c r="D63" s="82" t="str">
        <f>IF(ISBLANK($A63),"",INDEX(kluci!$A$1:$F$300,MATCH($A63,kluci!$A$1:$A$300,0),2))</f>
        <v>Čipera Antonín</v>
      </c>
      <c r="E63" s="83">
        <f>IF(ISBLANK($A63),"",INDEX(kluci!$A$1:$F$300,MATCH($A63,kluci!$A$1:$A$300,0),3))</f>
        <v>2011</v>
      </c>
      <c r="F63" s="83" t="str">
        <f>IF(ISBLANK($A63),"",INDEX(kluci!$A$1:$F$300,MATCH($A63,kluci!$A$1:$A$300,0),4))</f>
        <v>U11</v>
      </c>
      <c r="G63" s="82" t="str">
        <f>IF(ISBLANK($A63),"",INDEX(kluci!$A$1:$F$300,MATCH($A63,kluci!$A$1:$A$300,0),5))</f>
        <v>Choceň</v>
      </c>
      <c r="H63" s="84" t="str">
        <f>IF(ISBLANK($A63),"",INDEX(kluci!$A$1:$F$300,MATCH($A63,kluci!$A$1:$A$300,0),6))</f>
        <v>PA</v>
      </c>
      <c r="I63" s="30"/>
      <c r="J63" s="21"/>
      <c r="K63" s="21"/>
      <c r="L63" s="21"/>
      <c r="M63" s="21"/>
      <c r="N63" s="27">
        <v>0</v>
      </c>
      <c r="O63" s="29"/>
      <c r="P63" s="31">
        <f t="shared" si="1"/>
        <v>0</v>
      </c>
      <c r="R63" s="57"/>
      <c r="S63" s="57"/>
      <c r="T63" s="58"/>
    </row>
    <row r="64" spans="1:20" s="33" customFormat="1" ht="15.6" x14ac:dyDescent="0.3">
      <c r="A64" s="33">
        <v>81626</v>
      </c>
      <c r="B64" s="19" t="s">
        <v>516</v>
      </c>
      <c r="C64" s="20"/>
      <c r="D64" s="82" t="str">
        <f>IF(ISBLANK($A64),"",INDEX(kluci!$A$1:$F$300,MATCH($A64,kluci!$A$1:$A$300,0),2))</f>
        <v>Drozdík Mikuláš</v>
      </c>
      <c r="E64" s="83">
        <f>IF(ISBLANK($A64),"",INDEX(kluci!$A$1:$F$300,MATCH($A64,kluci!$A$1:$A$300,0),3))</f>
        <v>2012</v>
      </c>
      <c r="F64" s="83" t="str">
        <f>IF(ISBLANK($A64),"",INDEX(kluci!$A$1:$F$300,MATCH($A64,kluci!$A$1:$A$300,0),4))</f>
        <v>U11</v>
      </c>
      <c r="G64" s="82" t="str">
        <f>IF(ISBLANK($A64),"",INDEX(kluci!$A$1:$F$300,MATCH($A64,kluci!$A$1:$A$300,0),5))</f>
        <v>Záhornice KPST</v>
      </c>
      <c r="H64" s="84" t="str">
        <f>IF(ISBLANK($A64),"",INDEX(kluci!$A$1:$F$300,MATCH($A64,kluci!$A$1:$A$300,0),6))</f>
        <v>HK</v>
      </c>
      <c r="I64" s="22"/>
      <c r="J64" s="23"/>
      <c r="K64" s="23"/>
      <c r="L64" s="23"/>
      <c r="M64" s="23"/>
      <c r="N64" s="27">
        <v>0</v>
      </c>
      <c r="O64" s="26"/>
      <c r="P64" s="27">
        <f t="shared" si="1"/>
        <v>0</v>
      </c>
      <c r="R64" s="57"/>
      <c r="S64" s="57"/>
      <c r="T64" s="58"/>
    </row>
    <row r="65" spans="3:20" s="33" customFormat="1" ht="15.6" x14ac:dyDescent="0.3">
      <c r="H65" s="9"/>
      <c r="R65" s="57"/>
      <c r="S65" s="57"/>
      <c r="T65" s="58"/>
    </row>
    <row r="66" spans="3:20" ht="15.6" x14ac:dyDescent="0.3">
      <c r="C66" s="59"/>
      <c r="D66" s="60"/>
      <c r="E66" s="56"/>
      <c r="F66" s="56"/>
      <c r="G66" s="60"/>
      <c r="I66" s="49"/>
      <c r="J66" s="49"/>
      <c r="K66" s="49"/>
      <c r="L66" s="49"/>
      <c r="M66" s="49"/>
      <c r="N66" s="49"/>
      <c r="O66" s="49"/>
      <c r="P66" s="49"/>
    </row>
    <row r="67" spans="3:20" ht="15.6" x14ac:dyDescent="0.3">
      <c r="D67" s="114"/>
      <c r="E67" s="114"/>
      <c r="F67" s="88"/>
    </row>
    <row r="68" spans="3:20" ht="15.6" x14ac:dyDescent="0.3">
      <c r="D68" s="114"/>
      <c r="E68" s="114"/>
      <c r="F68" s="88"/>
    </row>
  </sheetData>
  <sheetProtection autoFilter="0"/>
  <autoFilter ref="B3:H4"/>
  <sortState ref="A5:P64">
    <sortCondition descending="1" ref="P5:P64"/>
    <sortCondition descending="1" ref="O5:O64"/>
  </sortState>
  <mergeCells count="14">
    <mergeCell ref="D68:E68"/>
    <mergeCell ref="B3:B4"/>
    <mergeCell ref="D3:D4"/>
    <mergeCell ref="E3:E4"/>
    <mergeCell ref="G3:G4"/>
    <mergeCell ref="D67:E67"/>
    <mergeCell ref="F3:F4"/>
    <mergeCell ref="B1:C2"/>
    <mergeCell ref="G1:K2"/>
    <mergeCell ref="L1:P2"/>
    <mergeCell ref="O3:O4"/>
    <mergeCell ref="P3:P4"/>
    <mergeCell ref="H3:H4"/>
    <mergeCell ref="D1:F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B1" zoomScale="85" workbookViewId="0">
      <selection activeCell="G23" sqref="G23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20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64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10" t="s">
        <v>317</v>
      </c>
      <c r="C1" s="110"/>
      <c r="D1" s="110" t="s">
        <v>191</v>
      </c>
      <c r="E1" s="110"/>
      <c r="F1" s="110"/>
      <c r="G1" s="110" t="s">
        <v>506</v>
      </c>
      <c r="H1" s="110"/>
      <c r="I1" s="110"/>
      <c r="J1" s="110"/>
      <c r="K1" s="110"/>
      <c r="L1" s="110" t="s">
        <v>314</v>
      </c>
      <c r="M1" s="111"/>
      <c r="N1" s="111"/>
      <c r="O1" s="111"/>
      <c r="P1" s="111"/>
    </row>
    <row r="2" spans="1:20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2"/>
      <c r="M2" s="112"/>
      <c r="N2" s="112"/>
      <c r="O2" s="112"/>
      <c r="P2" s="112"/>
    </row>
    <row r="3" spans="1:20" s="33" customFormat="1" ht="15.6" x14ac:dyDescent="0.3">
      <c r="B3" s="133" t="s">
        <v>0</v>
      </c>
      <c r="C3" s="37"/>
      <c r="D3" s="127" t="s">
        <v>1</v>
      </c>
      <c r="E3" s="127" t="s">
        <v>310</v>
      </c>
      <c r="F3" s="127" t="s">
        <v>312</v>
      </c>
      <c r="G3" s="127" t="s">
        <v>2</v>
      </c>
      <c r="H3" s="125" t="s">
        <v>293</v>
      </c>
      <c r="I3" s="38" t="s">
        <v>327</v>
      </c>
      <c r="J3" s="39" t="s">
        <v>345</v>
      </c>
      <c r="K3" s="39" t="s">
        <v>350</v>
      </c>
      <c r="L3" s="39" t="s">
        <v>385</v>
      </c>
      <c r="M3" s="40" t="s">
        <v>349</v>
      </c>
      <c r="N3" s="41" t="s">
        <v>345</v>
      </c>
      <c r="O3" s="137" t="s">
        <v>18</v>
      </c>
      <c r="P3" s="131" t="s">
        <v>19</v>
      </c>
      <c r="R3" s="61"/>
      <c r="S3" s="61"/>
      <c r="T3" s="62"/>
    </row>
    <row r="4" spans="1:20" s="33" customFormat="1" ht="15.6" x14ac:dyDescent="0.3">
      <c r="B4" s="134"/>
      <c r="C4" s="42" t="s">
        <v>140</v>
      </c>
      <c r="D4" s="128"/>
      <c r="E4" s="128"/>
      <c r="F4" s="128"/>
      <c r="G4" s="128"/>
      <c r="H4" s="126"/>
      <c r="I4" s="43">
        <v>44457</v>
      </c>
      <c r="J4" s="44">
        <v>44492</v>
      </c>
      <c r="K4" s="44">
        <v>44534</v>
      </c>
      <c r="L4" s="44">
        <v>44576</v>
      </c>
      <c r="M4" s="44">
        <v>44619</v>
      </c>
      <c r="N4" s="45">
        <v>44653</v>
      </c>
      <c r="O4" s="138"/>
      <c r="P4" s="132"/>
      <c r="R4" s="61"/>
      <c r="S4" s="61"/>
      <c r="T4" s="62"/>
    </row>
    <row r="5" spans="1:20" s="33" customFormat="1" ht="15.6" x14ac:dyDescent="0.3">
      <c r="A5" s="33">
        <v>73982</v>
      </c>
      <c r="B5" s="19" t="s">
        <v>3</v>
      </c>
      <c r="C5" s="20" t="s">
        <v>3</v>
      </c>
      <c r="D5" s="82" t="str">
        <f>IF(ISBLANK($A5),"",INDEX(holky!$A$1:$F$120,MATCH($A5,holky!$A$1:$A$120,0),2))</f>
        <v>Bártová Adéla</v>
      </c>
      <c r="E5" s="83">
        <f>IF(ISBLANK($A5),"",INDEX(holky!$A$1:$F$120,MATCH($A5,holky!$A$1:$A$120,0),3))</f>
        <v>2011</v>
      </c>
      <c r="F5" s="83" t="str">
        <f>IF(ISBLANK($A5),"",INDEX(holky!$A$1:$F$120,MATCH($A5,holky!$A$1:$A$120,0),4))</f>
        <v>U11</v>
      </c>
      <c r="G5" s="82" t="str">
        <f>IF(ISBLANK($A5),"",INDEX(holky!$A$1:$F$120,MATCH($A5,holky!$A$1:$A$120,0),5))</f>
        <v>TJ Sokol PP H. Králové 2</v>
      </c>
      <c r="H5" s="85" t="str">
        <f>IF(ISBLANK($A5),"",INDEX(holky!$A$1:$F$120,MATCH($A5,holky!$A$1:$A$120,0),6))</f>
        <v>HK</v>
      </c>
      <c r="I5" s="30">
        <v>90</v>
      </c>
      <c r="J5" s="21">
        <v>40</v>
      </c>
      <c r="K5" s="21"/>
      <c r="L5" s="21">
        <v>60</v>
      </c>
      <c r="M5" s="21"/>
      <c r="N5" s="31">
        <v>90</v>
      </c>
      <c r="O5" s="30"/>
      <c r="P5" s="31">
        <f t="shared" ref="P5:P29" si="0">SUM(I5:N5)-O5</f>
        <v>280</v>
      </c>
      <c r="R5" s="61"/>
      <c r="S5" s="61"/>
      <c r="T5" s="62"/>
    </row>
    <row r="6" spans="1:20" s="33" customFormat="1" ht="15.6" x14ac:dyDescent="0.3">
      <c r="A6" s="33">
        <v>74162</v>
      </c>
      <c r="B6" s="19" t="s">
        <v>4</v>
      </c>
      <c r="C6" s="20" t="s">
        <v>4</v>
      </c>
      <c r="D6" s="82" t="str">
        <f>IF(ISBLANK($A6),"",INDEX(holky!$A$1:$F$120,MATCH($A6,holky!$A$1:$A$120,0),2))</f>
        <v>Ferbasová Dorothea</v>
      </c>
      <c r="E6" s="83">
        <f>IF(ISBLANK($A6),"",INDEX(holky!$A$1:$F$120,MATCH($A6,holky!$A$1:$A$120,0),3))</f>
        <v>2010</v>
      </c>
      <c r="F6" s="83" t="str">
        <f>IF(ISBLANK($A6),"",INDEX(holky!$A$1:$F$120,MATCH($A6,holky!$A$1:$A$120,0),4))</f>
        <v>U13</v>
      </c>
      <c r="G6" s="82" t="str">
        <f>IF(ISBLANK($A6),"",INDEX(holky!$A$1:$F$120,MATCH($A6,holky!$A$1:$A$120,0),5))</f>
        <v>TJ Sokol PP H. Králové 2</v>
      </c>
      <c r="H6" s="85" t="str">
        <f>IF(ISBLANK($A6),"",INDEX(holky!$A$1:$F$120,MATCH($A6,holky!$A$1:$A$120,0),6))</f>
        <v>HK</v>
      </c>
      <c r="I6" s="30">
        <v>30</v>
      </c>
      <c r="J6" s="21">
        <v>60</v>
      </c>
      <c r="K6" s="21"/>
      <c r="L6" s="21"/>
      <c r="M6" s="21">
        <v>60</v>
      </c>
      <c r="N6" s="31">
        <v>60</v>
      </c>
      <c r="O6" s="30"/>
      <c r="P6" s="31">
        <f t="shared" si="0"/>
        <v>210</v>
      </c>
      <c r="R6" s="61"/>
      <c r="S6" s="61"/>
      <c r="T6" s="62"/>
    </row>
    <row r="7" spans="1:20" s="33" customFormat="1" ht="15.6" x14ac:dyDescent="0.3">
      <c r="A7" s="33">
        <v>70765</v>
      </c>
      <c r="B7" s="19" t="s">
        <v>132</v>
      </c>
      <c r="C7" s="20" t="s">
        <v>132</v>
      </c>
      <c r="D7" s="82" t="str">
        <f>IF(ISBLANK($A7),"",INDEX(holky!$A$1:$F$120,MATCH($A7,holky!$A$1:$A$120,0),2))</f>
        <v>Ciborová Natálie</v>
      </c>
      <c r="E7" s="83">
        <f>IF(ISBLANK($A7),"",INDEX(holky!$A$1:$F$120,MATCH($A7,holky!$A$1:$A$120,0),3))</f>
        <v>2009</v>
      </c>
      <c r="F7" s="83" t="str">
        <f>IF(ISBLANK($A7),"",INDEX(holky!$A$1:$F$120,MATCH($A7,holky!$A$1:$A$120,0),4))</f>
        <v>U13</v>
      </c>
      <c r="G7" s="82" t="str">
        <f>IF(ISBLANK($A7),"",INDEX(holky!$A$1:$F$120,MATCH($A7,holky!$A$1:$A$120,0),5))</f>
        <v>TJ Sokol PP H. Králové 2</v>
      </c>
      <c r="H7" s="85" t="str">
        <f>IF(ISBLANK($A7),"",INDEX(holky!$A$1:$F$120,MATCH($A7,holky!$A$1:$A$120,0),6))</f>
        <v>HK</v>
      </c>
      <c r="I7" s="30">
        <v>60</v>
      </c>
      <c r="J7" s="21">
        <v>30</v>
      </c>
      <c r="K7" s="21">
        <v>15</v>
      </c>
      <c r="L7" s="21">
        <v>30</v>
      </c>
      <c r="M7" s="21"/>
      <c r="N7" s="31">
        <v>40</v>
      </c>
      <c r="O7" s="30">
        <v>15</v>
      </c>
      <c r="P7" s="31">
        <f t="shared" si="0"/>
        <v>160</v>
      </c>
      <c r="R7" s="61"/>
      <c r="S7" s="61"/>
      <c r="T7" s="62"/>
    </row>
    <row r="8" spans="1:20" s="33" customFormat="1" ht="15.6" x14ac:dyDescent="0.3">
      <c r="A8" s="33">
        <v>72219</v>
      </c>
      <c r="B8" s="19" t="s">
        <v>133</v>
      </c>
      <c r="C8" s="20" t="s">
        <v>133</v>
      </c>
      <c r="D8" s="82" t="str">
        <f>IF(ISBLANK($A8),"",INDEX(holky!$A$1:$F$120,MATCH($A8,holky!$A$1:$A$120,0),2))</f>
        <v>Borecká Karolína</v>
      </c>
      <c r="E8" s="83">
        <f>IF(ISBLANK($A8),"",INDEX(holky!$A$1:$F$120,MATCH($A8,holky!$A$1:$A$120,0),3))</f>
        <v>2009</v>
      </c>
      <c r="F8" s="83" t="str">
        <f>IF(ISBLANK($A8),"",INDEX(holky!$A$1:$F$120,MATCH($A8,holky!$A$1:$A$120,0),4))</f>
        <v>U13</v>
      </c>
      <c r="G8" s="82" t="str">
        <f>IF(ISBLANK($A8),"",INDEX(holky!$A$1:$F$120,MATCH($A8,holky!$A$1:$A$120,0),5))</f>
        <v>Chrudim Sokol</v>
      </c>
      <c r="H8" s="85" t="str">
        <f>IF(ISBLANK($A8),"",INDEX(holky!$A$1:$F$120,MATCH($A8,holky!$A$1:$A$120,0),6))</f>
        <v>PA</v>
      </c>
      <c r="I8" s="30">
        <v>2</v>
      </c>
      <c r="J8" s="21">
        <v>90</v>
      </c>
      <c r="K8" s="21">
        <v>15</v>
      </c>
      <c r="L8" s="21">
        <v>7</v>
      </c>
      <c r="M8" s="21">
        <v>7</v>
      </c>
      <c r="N8" s="31">
        <v>30</v>
      </c>
      <c r="O8" s="30">
        <v>9</v>
      </c>
      <c r="P8" s="31">
        <f t="shared" si="0"/>
        <v>142</v>
      </c>
    </row>
    <row r="9" spans="1:20" s="33" customFormat="1" ht="15.6" x14ac:dyDescent="0.3">
      <c r="A9" s="33">
        <v>69713</v>
      </c>
      <c r="B9" s="19" t="s">
        <v>130</v>
      </c>
      <c r="C9" s="20" t="s">
        <v>130</v>
      </c>
      <c r="D9" s="82" t="str">
        <f>IF(ISBLANK($A9),"",INDEX(holky!$A$1:$F$120,MATCH($A9,holky!$A$1:$A$120,0),2))</f>
        <v>Cejnarová Tereza</v>
      </c>
      <c r="E9" s="83">
        <f>IF(ISBLANK($A9),"",INDEX(holky!$A$1:$F$120,MATCH($A9,holky!$A$1:$A$120,0),3))</f>
        <v>2009</v>
      </c>
      <c r="F9" s="83" t="str">
        <f>IF(ISBLANK($A9),"",INDEX(holky!$A$1:$F$120,MATCH($A9,holky!$A$1:$A$120,0),4))</f>
        <v>U13</v>
      </c>
      <c r="G9" s="82" t="str">
        <f>IF(ISBLANK($A9),"",INDEX(holky!$A$1:$F$120,MATCH($A9,holky!$A$1:$A$120,0),5))</f>
        <v>Josefov Sokol</v>
      </c>
      <c r="H9" s="85" t="str">
        <f>IF(ISBLANK($A9),"",INDEX(holky!$A$1:$F$120,MATCH($A9,holky!$A$1:$A$120,0),6))</f>
        <v>HK</v>
      </c>
      <c r="I9" s="30">
        <v>24</v>
      </c>
      <c r="J9" s="21">
        <v>24</v>
      </c>
      <c r="K9" s="21"/>
      <c r="L9" s="21">
        <v>15</v>
      </c>
      <c r="M9" s="21">
        <v>22</v>
      </c>
      <c r="N9" s="31"/>
      <c r="O9" s="30"/>
      <c r="P9" s="31">
        <f t="shared" si="0"/>
        <v>85</v>
      </c>
      <c r="R9" s="61"/>
      <c r="S9" s="61"/>
      <c r="T9" s="62"/>
    </row>
    <row r="10" spans="1:20" s="33" customFormat="1" ht="15.6" x14ac:dyDescent="0.3">
      <c r="A10" s="33">
        <v>78269</v>
      </c>
      <c r="B10" s="19" t="s">
        <v>131</v>
      </c>
      <c r="C10" s="20" t="s">
        <v>14</v>
      </c>
      <c r="D10" s="82" t="str">
        <f>IF(ISBLANK($A10),"",INDEX(holky!$A$1:$F$120,MATCH($A10,holky!$A$1:$A$120,0),2))</f>
        <v>Píčová Karolína</v>
      </c>
      <c r="E10" s="83">
        <f>IF(ISBLANK($A10),"",INDEX(holky!$A$1:$F$120,MATCH($A10,holky!$A$1:$A$120,0),3))</f>
        <v>2010</v>
      </c>
      <c r="F10" s="83" t="str">
        <f>IF(ISBLANK($A10),"",INDEX(holky!$A$1:$F$120,MATCH($A10,holky!$A$1:$A$120,0),4))</f>
        <v>U13</v>
      </c>
      <c r="G10" s="82" t="str">
        <f>IF(ISBLANK($A10),"",INDEX(holky!$A$1:$F$120,MATCH($A10,holky!$A$1:$A$120,0),5))</f>
        <v>Dobré SK</v>
      </c>
      <c r="H10" s="85" t="str">
        <f>IF(ISBLANK($A10),"",INDEX(holky!$A$1:$F$120,MATCH($A10,holky!$A$1:$A$120,0),6))</f>
        <v>HK</v>
      </c>
      <c r="I10" s="22">
        <v>21</v>
      </c>
      <c r="J10" s="23">
        <v>21</v>
      </c>
      <c r="K10" s="23">
        <v>0</v>
      </c>
      <c r="L10" s="23">
        <v>4</v>
      </c>
      <c r="M10" s="23">
        <v>15</v>
      </c>
      <c r="N10" s="31">
        <v>18</v>
      </c>
      <c r="O10" s="22">
        <v>4</v>
      </c>
      <c r="P10" s="27">
        <f t="shared" si="0"/>
        <v>75</v>
      </c>
      <c r="R10" s="61"/>
      <c r="S10" s="61"/>
      <c r="T10" s="62"/>
    </row>
    <row r="11" spans="1:20" s="33" customFormat="1" ht="15.6" x14ac:dyDescent="0.3">
      <c r="A11" s="33">
        <v>74704</v>
      </c>
      <c r="B11" s="19" t="s">
        <v>14</v>
      </c>
      <c r="C11" s="20" t="s">
        <v>131</v>
      </c>
      <c r="D11" s="82" t="str">
        <f>IF(ISBLANK($A11),"",INDEX(holky!$A$1:$F$120,MATCH($A11,holky!$A$1:$A$120,0),2))</f>
        <v>Vyskočilová Ester</v>
      </c>
      <c r="E11" s="83">
        <f>IF(ISBLANK($A11),"",INDEX(holky!$A$1:$F$120,MATCH($A11,holky!$A$1:$A$120,0),3))</f>
        <v>2011</v>
      </c>
      <c r="F11" s="83" t="str">
        <f>IF(ISBLANK($A11),"",INDEX(holky!$A$1:$F$120,MATCH($A11,holky!$A$1:$A$120,0),4))</f>
        <v>U11</v>
      </c>
      <c r="G11" s="82" t="str">
        <f>IF(ISBLANK($A11),"",INDEX(holky!$A$1:$F$120,MATCH($A11,holky!$A$1:$A$120,0),5))</f>
        <v>Dobré SK</v>
      </c>
      <c r="H11" s="85" t="str">
        <f>IF(ISBLANK($A11),"",INDEX(holky!$A$1:$F$120,MATCH($A11,holky!$A$1:$A$120,0),6))</f>
        <v>HK</v>
      </c>
      <c r="I11" s="30">
        <v>40</v>
      </c>
      <c r="J11" s="21"/>
      <c r="K11" s="21"/>
      <c r="L11" s="21"/>
      <c r="M11" s="21">
        <v>30</v>
      </c>
      <c r="N11" s="31"/>
      <c r="O11" s="30"/>
      <c r="P11" s="31">
        <f t="shared" si="0"/>
        <v>70</v>
      </c>
    </row>
    <row r="12" spans="1:20" s="33" customFormat="1" ht="15.6" x14ac:dyDescent="0.3">
      <c r="A12" s="33">
        <v>80231</v>
      </c>
      <c r="B12" s="19" t="s">
        <v>13</v>
      </c>
      <c r="C12" s="20" t="s">
        <v>354</v>
      </c>
      <c r="D12" s="82" t="str">
        <f>IF(ISBLANK($A12),"",INDEX(holky!$A$1:$F$120,MATCH($A12,holky!$A$1:$A$120,0),2))</f>
        <v>Pytlíková Aneta</v>
      </c>
      <c r="E12" s="83">
        <f>IF(ISBLANK($A12),"",INDEX(holky!$A$1:$F$120,MATCH($A12,holky!$A$1:$A$120,0),3))</f>
        <v>2010</v>
      </c>
      <c r="F12" s="83" t="str">
        <f>IF(ISBLANK($A12),"",INDEX(holky!$A$1:$F$120,MATCH($A12,holky!$A$1:$A$120,0),4))</f>
        <v>U13</v>
      </c>
      <c r="G12" s="82" t="str">
        <f>IF(ISBLANK($A12),"",INDEX(holky!$A$1:$F$120,MATCH($A12,holky!$A$1:$A$120,0),5))</f>
        <v>Borová</v>
      </c>
      <c r="H12" s="85" t="str">
        <f>IF(ISBLANK($A12),"",INDEX(holky!$A$1:$F$120,MATCH($A12,holky!$A$1:$A$120,0),6))</f>
        <v>PA</v>
      </c>
      <c r="I12" s="30">
        <v>0</v>
      </c>
      <c r="J12" s="21">
        <v>2</v>
      </c>
      <c r="K12" s="21"/>
      <c r="L12" s="21">
        <v>1</v>
      </c>
      <c r="M12" s="21">
        <v>4</v>
      </c>
      <c r="N12" s="31">
        <v>21</v>
      </c>
      <c r="O12" s="30">
        <v>0</v>
      </c>
      <c r="P12" s="31">
        <f t="shared" si="0"/>
        <v>28</v>
      </c>
    </row>
    <row r="13" spans="1:20" s="33" customFormat="1" ht="15.6" x14ac:dyDescent="0.3">
      <c r="A13" s="33">
        <v>76633</v>
      </c>
      <c r="B13" s="19" t="s">
        <v>32</v>
      </c>
      <c r="C13" s="20" t="s">
        <v>249</v>
      </c>
      <c r="D13" s="82" t="str">
        <f>IF(ISBLANK($A13),"",INDEX(holky!$A$1:$F$120,MATCH($A13,holky!$A$1:$A$120,0),2))</f>
        <v>Kovářová Lucie</v>
      </c>
      <c r="E13" s="83">
        <f>IF(ISBLANK($A13),"",INDEX(holky!$A$1:$F$120,MATCH($A13,holky!$A$1:$A$120,0),3))</f>
        <v>2009</v>
      </c>
      <c r="F13" s="83" t="str">
        <f>IF(ISBLANK($A13),"",INDEX(holky!$A$1:$F$120,MATCH($A13,holky!$A$1:$A$120,0),4))</f>
        <v>U13</v>
      </c>
      <c r="G13" s="82" t="str">
        <f>IF(ISBLANK($A13),"",INDEX(holky!$A$1:$F$120,MATCH($A13,holky!$A$1:$A$120,0),5))</f>
        <v>Řetová</v>
      </c>
      <c r="H13" s="85" t="str">
        <f>IF(ISBLANK($A13),"",INDEX(holky!$A$1:$F$120,MATCH($A13,holky!$A$1:$A$120,0),6))</f>
        <v>PA</v>
      </c>
      <c r="I13" s="30"/>
      <c r="J13" s="21">
        <v>3</v>
      </c>
      <c r="K13" s="21"/>
      <c r="L13" s="21"/>
      <c r="M13" s="21"/>
      <c r="N13" s="31">
        <v>24</v>
      </c>
      <c r="O13" s="30"/>
      <c r="P13" s="31">
        <f t="shared" si="0"/>
        <v>27</v>
      </c>
    </row>
    <row r="14" spans="1:20" s="33" customFormat="1" ht="15.6" x14ac:dyDescent="0.3">
      <c r="A14" s="33">
        <v>66181</v>
      </c>
      <c r="B14" s="19" t="s">
        <v>26</v>
      </c>
      <c r="C14" s="20" t="s">
        <v>13</v>
      </c>
      <c r="D14" s="82" t="str">
        <f>IF(ISBLANK($A14),"",INDEX(holky!$A$1:$F$120,MATCH($A14,holky!$A$1:$A$120,0),2))</f>
        <v>Čápová Ella</v>
      </c>
      <c r="E14" s="83">
        <f>IF(ISBLANK($A14),"",INDEX(holky!$A$1:$F$120,MATCH($A14,holky!$A$1:$A$120,0),3))</f>
        <v>2010</v>
      </c>
      <c r="F14" s="83" t="str">
        <f>IF(ISBLANK($A14),"",INDEX(holky!$A$1:$F$120,MATCH($A14,holky!$A$1:$A$120,0),4))</f>
        <v>U13</v>
      </c>
      <c r="G14" s="82" t="str">
        <f>IF(ISBLANK($A14),"",INDEX(holky!$A$1:$F$120,MATCH($A14,holky!$A$1:$A$120,0),5))</f>
        <v>Josefov Sokol</v>
      </c>
      <c r="H14" s="85" t="str">
        <f>IF(ISBLANK($A14),"",INDEX(holky!$A$1:$F$120,MATCH($A14,holky!$A$1:$A$120,0),6))</f>
        <v>HK</v>
      </c>
      <c r="I14" s="30"/>
      <c r="J14" s="21"/>
      <c r="K14" s="21"/>
      <c r="L14" s="21">
        <v>22</v>
      </c>
      <c r="M14" s="21"/>
      <c r="N14" s="31"/>
      <c r="O14" s="30"/>
      <c r="P14" s="31">
        <f t="shared" si="0"/>
        <v>22</v>
      </c>
    </row>
    <row r="15" spans="1:20" s="33" customFormat="1" ht="15.6" x14ac:dyDescent="0.3">
      <c r="A15" s="33">
        <v>78607</v>
      </c>
      <c r="B15" s="19" t="s">
        <v>31</v>
      </c>
      <c r="C15" s="20"/>
      <c r="D15" s="82" t="str">
        <f>IF(ISBLANK($A15),"",INDEX(holky!$A$1:$F$120,MATCH($A15,holky!$A$1:$A$120,0),2))</f>
        <v>Řeháková Anna</v>
      </c>
      <c r="E15" s="83">
        <f>IF(ISBLANK($A15),"",INDEX(holky!$A$1:$F$120,MATCH($A15,holky!$A$1:$A$120,0),3))</f>
        <v>2010</v>
      </c>
      <c r="F15" s="83" t="str">
        <f>IF(ISBLANK($A15),"",INDEX(holky!$A$1:$F$120,MATCH($A15,holky!$A$1:$A$120,0),4))</f>
        <v>U13</v>
      </c>
      <c r="G15" s="82" t="str">
        <f>IF(ISBLANK($A15),"",INDEX(holky!$A$1:$F$120,MATCH($A15,holky!$A$1:$A$120,0),5))</f>
        <v>Kostelec nad Orlicí</v>
      </c>
      <c r="H15" s="85" t="str">
        <f>IF(ISBLANK($A15),"",INDEX(holky!$A$1:$F$120,MATCH($A15,holky!$A$1:$A$120,0),6))</f>
        <v>HK</v>
      </c>
      <c r="I15" s="22"/>
      <c r="J15" s="23"/>
      <c r="K15" s="23"/>
      <c r="L15" s="23"/>
      <c r="M15" s="23"/>
      <c r="N15" s="31">
        <v>15</v>
      </c>
      <c r="O15" s="22"/>
      <c r="P15" s="27">
        <f t="shared" si="0"/>
        <v>15</v>
      </c>
    </row>
    <row r="16" spans="1:20" s="33" customFormat="1" ht="15.6" x14ac:dyDescent="0.3">
      <c r="A16" s="33">
        <v>78609</v>
      </c>
      <c r="B16" s="19" t="s">
        <v>357</v>
      </c>
      <c r="C16" s="20" t="s">
        <v>354</v>
      </c>
      <c r="D16" s="82" t="str">
        <f>IF(ISBLANK($A16),"",INDEX(holky!$A$1:$F$120,MATCH($A16,holky!$A$1:$A$120,0),2))</f>
        <v>Mackowiaková Markéta</v>
      </c>
      <c r="E16" s="83">
        <f>IF(ISBLANK($A16),"",INDEX(holky!$A$1:$F$120,MATCH($A16,holky!$A$1:$A$120,0),3))</f>
        <v>2010</v>
      </c>
      <c r="F16" s="83" t="str">
        <f>IF(ISBLANK($A16),"",INDEX(holky!$A$1:$F$120,MATCH($A16,holky!$A$1:$A$120,0),4))</f>
        <v>U13</v>
      </c>
      <c r="G16" s="82" t="str">
        <f>IF(ISBLANK($A16),"",INDEX(holky!$A$1:$F$120,MATCH($A16,holky!$A$1:$A$120,0),5))</f>
        <v>Ústí nad Orlicí TTC</v>
      </c>
      <c r="H16" s="85" t="str">
        <f>IF(ISBLANK($A16),"",INDEX(holky!$A$1:$F$120,MATCH($A16,holky!$A$1:$A$120,0),6))</f>
        <v>PA</v>
      </c>
      <c r="I16" s="30">
        <v>0</v>
      </c>
      <c r="J16" s="21">
        <v>1</v>
      </c>
      <c r="K16" s="21"/>
      <c r="L16" s="21">
        <v>3</v>
      </c>
      <c r="M16" s="21">
        <v>3</v>
      </c>
      <c r="N16" s="31">
        <v>6</v>
      </c>
      <c r="O16" s="30">
        <v>0</v>
      </c>
      <c r="P16" s="31">
        <f t="shared" si="0"/>
        <v>13</v>
      </c>
    </row>
    <row r="17" spans="1:16" s="33" customFormat="1" ht="15.6" x14ac:dyDescent="0.3">
      <c r="A17" s="33">
        <v>78909</v>
      </c>
      <c r="B17" s="19" t="s">
        <v>334</v>
      </c>
      <c r="C17" s="20" t="s">
        <v>31</v>
      </c>
      <c r="D17" s="82" t="str">
        <f>IF(ISBLANK($A17),"",INDEX(holky!$A$1:$F$120,MATCH($A17,holky!$A$1:$A$120,0),2))</f>
        <v>Hyršálová Kateřina</v>
      </c>
      <c r="E17" s="83">
        <f>IF(ISBLANK($A17),"",INDEX(holky!$A$1:$F$120,MATCH($A17,holky!$A$1:$A$120,0),3))</f>
        <v>2010</v>
      </c>
      <c r="F17" s="83" t="str">
        <f>IF(ISBLANK($A17),"",INDEX(holky!$A$1:$F$120,MATCH($A17,holky!$A$1:$A$120,0),4))</f>
        <v>U13</v>
      </c>
      <c r="G17" s="82" t="str">
        <f>IF(ISBLANK($A17),"",INDEX(holky!$A$1:$F$120,MATCH($A17,holky!$A$1:$A$120,0),5))</f>
        <v>TJ Jiskra Nový Bydžov</v>
      </c>
      <c r="H17" s="85" t="str">
        <f>IF(ISBLANK($A17),"",INDEX(holky!$A$1:$F$120,MATCH($A17,holky!$A$1:$A$120,0),6))</f>
        <v>HK</v>
      </c>
      <c r="I17" s="30">
        <v>4</v>
      </c>
      <c r="J17" s="21"/>
      <c r="K17" s="21"/>
      <c r="L17" s="21"/>
      <c r="M17" s="21"/>
      <c r="N17" s="31"/>
      <c r="O17" s="30"/>
      <c r="P17" s="31">
        <f t="shared" si="0"/>
        <v>4</v>
      </c>
    </row>
    <row r="18" spans="1:16" s="33" customFormat="1" ht="15.6" x14ac:dyDescent="0.3">
      <c r="A18" s="33">
        <v>77589</v>
      </c>
      <c r="B18" s="19" t="s">
        <v>509</v>
      </c>
      <c r="C18" s="20" t="s">
        <v>249</v>
      </c>
      <c r="D18" s="82" t="str">
        <f>IF(ISBLANK($A18),"",INDEX(holky!$A$1:$F$120,MATCH($A18,holky!$A$1:$A$120,0),2))</f>
        <v>Loudová Eliška</v>
      </c>
      <c r="E18" s="83">
        <f>IF(ISBLANK($A18),"",INDEX(holky!$A$1:$F$120,MATCH($A18,holky!$A$1:$A$120,0),3))</f>
        <v>2011</v>
      </c>
      <c r="F18" s="83" t="str">
        <f>IF(ISBLANK($A18),"",INDEX(holky!$A$1:$F$120,MATCH($A18,holky!$A$1:$A$120,0),4))</f>
        <v>U11</v>
      </c>
      <c r="G18" s="82" t="str">
        <f>IF(ISBLANK($A18),"",INDEX(holky!$A$1:$F$120,MATCH($A18,holky!$A$1:$A$120,0),5))</f>
        <v>Josefov Sokol</v>
      </c>
      <c r="H18" s="85" t="str">
        <f>IF(ISBLANK($A18),"",INDEX(holky!$A$1:$F$120,MATCH($A18,holky!$A$1:$A$120,0),6))</f>
        <v>HK</v>
      </c>
      <c r="I18" s="30"/>
      <c r="J18" s="21">
        <v>0</v>
      </c>
      <c r="K18" s="21"/>
      <c r="L18" s="21">
        <v>1</v>
      </c>
      <c r="M18" s="21">
        <v>2</v>
      </c>
      <c r="N18" s="31"/>
      <c r="O18" s="30"/>
      <c r="P18" s="31">
        <f t="shared" si="0"/>
        <v>3</v>
      </c>
    </row>
    <row r="19" spans="1:16" s="33" customFormat="1" ht="15.6" x14ac:dyDescent="0.3">
      <c r="A19" s="33">
        <v>78897</v>
      </c>
      <c r="B19" s="19" t="s">
        <v>509</v>
      </c>
      <c r="C19" s="20"/>
      <c r="D19" s="82" t="str">
        <f>IF(ISBLANK($A19),"",INDEX(holky!$A$1:$F$120,MATCH($A19,holky!$A$1:$A$120,0),2))</f>
        <v>Kopecká Kateřina</v>
      </c>
      <c r="E19" s="83">
        <f>IF(ISBLANK($A19),"",INDEX(holky!$A$1:$F$120,MATCH($A19,holky!$A$1:$A$120,0),3))</f>
        <v>2009</v>
      </c>
      <c r="F19" s="83" t="str">
        <f>IF(ISBLANK($A19),"",INDEX(holky!$A$1:$F$120,MATCH($A19,holky!$A$1:$A$120,0),4))</f>
        <v>U13</v>
      </c>
      <c r="G19" s="82" t="str">
        <f>IF(ISBLANK($A19),"",INDEX(holky!$A$1:$F$120,MATCH($A19,holky!$A$1:$A$120,0),5))</f>
        <v>Záhornice KPST</v>
      </c>
      <c r="H19" s="85" t="str">
        <f>IF(ISBLANK($A19),"",INDEX(holky!$A$1:$F$120,MATCH($A19,holky!$A$1:$A$120,0),6))</f>
        <v>HK</v>
      </c>
      <c r="I19" s="30"/>
      <c r="J19" s="21"/>
      <c r="K19" s="21"/>
      <c r="L19" s="21"/>
      <c r="M19" s="21"/>
      <c r="N19" s="31">
        <v>3</v>
      </c>
      <c r="O19" s="30"/>
      <c r="P19" s="31">
        <f t="shared" si="0"/>
        <v>3</v>
      </c>
    </row>
    <row r="20" spans="1:16" s="33" customFormat="1" ht="15.6" x14ac:dyDescent="0.3">
      <c r="A20" s="7">
        <v>77814</v>
      </c>
      <c r="B20" s="19" t="s">
        <v>236</v>
      </c>
      <c r="C20" s="20" t="s">
        <v>463</v>
      </c>
      <c r="D20" s="82" t="str">
        <f>IF(ISBLANK($A20),"",INDEX(holky!$A$1:$F$120,MATCH($A20,holky!$A$1:$A$120,0),2))</f>
        <v>Mervartová Nikol</v>
      </c>
      <c r="E20" s="83">
        <f>IF(ISBLANK($A20),"",INDEX(holky!$A$1:$F$120,MATCH($A20,holky!$A$1:$A$120,0),3))</f>
        <v>2012</v>
      </c>
      <c r="F20" s="83" t="str">
        <f>IF(ISBLANK($A20),"",INDEX(holky!$A$1:$F$120,MATCH($A20,holky!$A$1:$A$120,0),4))</f>
        <v>U11</v>
      </c>
      <c r="G20" s="82" t="str">
        <f>IF(ISBLANK($A20),"",INDEX(holky!$A$1:$F$120,MATCH($A20,holky!$A$1:$A$120,0),5))</f>
        <v>Záhornice KPST</v>
      </c>
      <c r="H20" s="85" t="str">
        <f>IF(ISBLANK($A20),"",INDEX(holky!$A$1:$F$120,MATCH($A20,holky!$A$1:$A$120,0),6))</f>
        <v>HK</v>
      </c>
      <c r="I20" s="30"/>
      <c r="J20" s="21"/>
      <c r="K20" s="21"/>
      <c r="L20" s="21"/>
      <c r="M20" s="21">
        <v>0</v>
      </c>
      <c r="N20" s="31">
        <v>2</v>
      </c>
      <c r="O20" s="30"/>
      <c r="P20" s="31">
        <f t="shared" si="0"/>
        <v>2</v>
      </c>
    </row>
    <row r="21" spans="1:16" s="33" customFormat="1" ht="15.6" x14ac:dyDescent="0.3">
      <c r="A21" s="33">
        <v>81484</v>
      </c>
      <c r="B21" s="19" t="s">
        <v>236</v>
      </c>
      <c r="C21" s="20"/>
      <c r="D21" s="82" t="str">
        <f>IF(ISBLANK($A21),"",INDEX(holky!$A$1:$F$120,MATCH($A21,holky!$A$1:$A$120,0),2))</f>
        <v>Dobývalová Tereza</v>
      </c>
      <c r="E21" s="83">
        <f>IF(ISBLANK($A21),"",INDEX(holky!$A$1:$F$120,MATCH($A21,holky!$A$1:$A$120,0),3))</f>
        <v>2010</v>
      </c>
      <c r="F21" s="83" t="str">
        <f>IF(ISBLANK($A21),"",INDEX(holky!$A$1:$F$120,MATCH($A21,holky!$A$1:$A$120,0),4))</f>
        <v>U13</v>
      </c>
      <c r="G21" s="82" t="str">
        <f>IF(ISBLANK($A21),"",INDEX(holky!$A$1:$F$120,MATCH($A21,holky!$A$1:$A$120,0),5))</f>
        <v>Záhornice KPST</v>
      </c>
      <c r="H21" s="85" t="str">
        <f>IF(ISBLANK($A21),"",INDEX(holky!$A$1:$F$120,MATCH($A21,holky!$A$1:$A$120,0),6))</f>
        <v>HK</v>
      </c>
      <c r="I21" s="30"/>
      <c r="J21" s="21"/>
      <c r="K21" s="21"/>
      <c r="L21" s="21"/>
      <c r="M21" s="21"/>
      <c r="N21" s="31">
        <v>2</v>
      </c>
      <c r="O21" s="30"/>
      <c r="P21" s="31">
        <f t="shared" si="0"/>
        <v>2</v>
      </c>
    </row>
    <row r="22" spans="1:16" s="33" customFormat="1" ht="15.6" x14ac:dyDescent="0.3">
      <c r="A22" s="7">
        <v>81487</v>
      </c>
      <c r="B22" s="19" t="s">
        <v>89</v>
      </c>
      <c r="C22" s="20" t="s">
        <v>463</v>
      </c>
      <c r="D22" s="82" t="str">
        <f>IF(ISBLANK($A22),"",INDEX(holky!$A$1:$F$120,MATCH($A22,holky!$A$1:$A$120,0),2))</f>
        <v>Zilvarová Veronika</v>
      </c>
      <c r="E22" s="83">
        <f>IF(ISBLANK($A22),"",INDEX(holky!$A$1:$F$120,MATCH($A22,holky!$A$1:$A$120,0),3))</f>
        <v>2014</v>
      </c>
      <c r="F22" s="83" t="str">
        <f>IF(ISBLANK($A22),"",INDEX(holky!$A$1:$F$120,MATCH($A22,holky!$A$1:$A$120,0),4))</f>
        <v>U11</v>
      </c>
      <c r="G22" s="82" t="str">
        <f>IF(ISBLANK($A22),"",INDEX(holky!$A$1:$F$120,MATCH($A22,holky!$A$1:$A$120,0),5))</f>
        <v>Záhornice KPST</v>
      </c>
      <c r="H22" s="85" t="str">
        <f>IF(ISBLANK($A22),"",INDEX(holky!$A$1:$F$120,MATCH($A22,holky!$A$1:$A$120,0),6))</f>
        <v>HK</v>
      </c>
      <c r="I22" s="30"/>
      <c r="J22" s="21"/>
      <c r="K22" s="21"/>
      <c r="L22" s="21"/>
      <c r="M22" s="21">
        <v>0</v>
      </c>
      <c r="N22" s="31">
        <v>1</v>
      </c>
      <c r="O22" s="30"/>
      <c r="P22" s="31">
        <f t="shared" si="0"/>
        <v>1</v>
      </c>
    </row>
    <row r="23" spans="1:16" s="33" customFormat="1" ht="15.6" x14ac:dyDescent="0.3">
      <c r="A23" s="33">
        <v>75625</v>
      </c>
      <c r="B23" s="19" t="s">
        <v>510</v>
      </c>
      <c r="C23" s="20" t="s">
        <v>463</v>
      </c>
      <c r="D23" s="82" t="str">
        <f>IF(ISBLANK($A23),"",INDEX(holky!$A$1:$F$120,MATCH($A23,holky!$A$1:$A$120,0),2))</f>
        <v>Nováková Tereza</v>
      </c>
      <c r="E23" s="83">
        <f>IF(ISBLANK($A23),"",INDEX(holky!$A$1:$F$120,MATCH($A23,holky!$A$1:$A$120,0),3))</f>
        <v>2009</v>
      </c>
      <c r="F23" s="83" t="str">
        <f>IF(ISBLANK($A23),"",INDEX(holky!$A$1:$F$120,MATCH($A23,holky!$A$1:$A$120,0),4))</f>
        <v>U13</v>
      </c>
      <c r="G23" s="82" t="str">
        <f>IF(ISBLANK($A23),"",INDEX(holky!$A$1:$F$120,MATCH($A23,holky!$A$1:$A$120,0),5))</f>
        <v>Stěžery</v>
      </c>
      <c r="H23" s="85" t="str">
        <f>IF(ISBLANK($A23),"",INDEX(holky!$A$1:$F$120,MATCH($A23,holky!$A$1:$A$120,0),6))</f>
        <v>HK</v>
      </c>
      <c r="I23" s="30">
        <v>0</v>
      </c>
      <c r="J23" s="21">
        <v>0</v>
      </c>
      <c r="K23" s="21"/>
      <c r="L23" s="21"/>
      <c r="M23" s="21"/>
      <c r="N23" s="31"/>
      <c r="O23" s="30"/>
      <c r="P23" s="31">
        <f t="shared" si="0"/>
        <v>0</v>
      </c>
    </row>
    <row r="24" spans="1:16" s="33" customFormat="1" ht="15.6" x14ac:dyDescent="0.3">
      <c r="A24" s="33">
        <v>73575</v>
      </c>
      <c r="B24" s="19" t="s">
        <v>510</v>
      </c>
      <c r="C24" s="20" t="s">
        <v>463</v>
      </c>
      <c r="D24" s="82" t="str">
        <f>IF(ISBLANK($A24),"",INDEX(holky!$A$1:$F$120,MATCH($A24,holky!$A$1:$A$120,0),2))</f>
        <v xml:space="preserve">Palusková Kristýna </v>
      </c>
      <c r="E24" s="83">
        <f>IF(ISBLANK($A24),"",INDEX(holky!$A$1:$F$120,MATCH($A24,holky!$A$1:$A$120,0),3))</f>
        <v>2011</v>
      </c>
      <c r="F24" s="83" t="str">
        <f>IF(ISBLANK($A24),"",INDEX(holky!$A$1:$F$120,MATCH($A24,holky!$A$1:$A$120,0),4))</f>
        <v>U11</v>
      </c>
      <c r="G24" s="82" t="str">
        <f>IF(ISBLANK($A24),"",INDEX(holky!$A$1:$F$120,MATCH($A24,holky!$A$1:$A$120,0),5))</f>
        <v>Jaroměř Jiskra</v>
      </c>
      <c r="H24" s="85" t="str">
        <f>IF(ISBLANK($A24),"",INDEX(holky!$A$1:$F$120,MATCH($A24,holky!$A$1:$A$120,0),6))</f>
        <v>HK</v>
      </c>
      <c r="I24" s="30"/>
      <c r="J24" s="21"/>
      <c r="K24" s="21">
        <v>0</v>
      </c>
      <c r="L24" s="21"/>
      <c r="M24" s="21"/>
      <c r="N24" s="31"/>
      <c r="O24" s="30"/>
      <c r="P24" s="31">
        <f t="shared" si="0"/>
        <v>0</v>
      </c>
    </row>
    <row r="25" spans="1:16" s="33" customFormat="1" ht="15.6" x14ac:dyDescent="0.3">
      <c r="A25" s="33">
        <v>76468</v>
      </c>
      <c r="B25" s="19" t="s">
        <v>510</v>
      </c>
      <c r="C25" s="20" t="s">
        <v>463</v>
      </c>
      <c r="D25" s="82" t="str">
        <f>IF(ISBLANK($A25),"",INDEX(holky!$A$1:$F$120,MATCH($A25,holky!$A$1:$A$120,0),2))</f>
        <v>Mošková Dorota</v>
      </c>
      <c r="E25" s="83">
        <f>IF(ISBLANK($A25),"",INDEX(holky!$A$1:$F$120,MATCH($A25,holky!$A$1:$A$120,0),3))</f>
        <v>2012</v>
      </c>
      <c r="F25" s="83" t="str">
        <f>IF(ISBLANK($A25),"",INDEX(holky!$A$1:$F$120,MATCH($A25,holky!$A$1:$A$120,0),4))</f>
        <v>U11</v>
      </c>
      <c r="G25" s="82" t="str">
        <f>IF(ISBLANK($A25),"",INDEX(holky!$A$1:$F$120,MATCH($A25,holky!$A$1:$A$120,0),5))</f>
        <v>Chrast</v>
      </c>
      <c r="H25" s="85" t="str">
        <f>IF(ISBLANK($A25),"",INDEX(holky!$A$1:$F$120,MATCH($A25,holky!$A$1:$A$120,0),6))</f>
        <v>PA</v>
      </c>
      <c r="I25" s="30"/>
      <c r="J25" s="21"/>
      <c r="K25" s="21">
        <v>0</v>
      </c>
      <c r="L25" s="21"/>
      <c r="M25" s="21"/>
      <c r="N25" s="31">
        <v>0</v>
      </c>
      <c r="O25" s="30"/>
      <c r="P25" s="31">
        <f t="shared" si="0"/>
        <v>0</v>
      </c>
    </row>
    <row r="26" spans="1:16" s="33" customFormat="1" ht="15.6" x14ac:dyDescent="0.3">
      <c r="A26" s="33">
        <v>80944</v>
      </c>
      <c r="B26" s="19" t="s">
        <v>510</v>
      </c>
      <c r="C26" s="20" t="s">
        <v>463</v>
      </c>
      <c r="D26" s="82" t="str">
        <f>IF(ISBLANK($A26),"",INDEX(holky!$A$1:$F$120,MATCH($A26,holky!$A$1:$A$120,0),2))</f>
        <v>Holečková Jana</v>
      </c>
      <c r="E26" s="83">
        <f>IF(ISBLANK($A26),"",INDEX(holky!$A$1:$F$120,MATCH($A26,holky!$A$1:$A$120,0),3))</f>
        <v>2013</v>
      </c>
      <c r="F26" s="83" t="str">
        <f>IF(ISBLANK($A26),"",INDEX(holky!$A$1:$F$120,MATCH($A26,holky!$A$1:$A$120,0),4))</f>
        <v>U11</v>
      </c>
      <c r="G26" s="82" t="str">
        <f>IF(ISBLANK($A26),"",INDEX(holky!$A$1:$F$120,MATCH($A26,holky!$A$1:$A$120,0),5))</f>
        <v>Jaroměř Jiskra</v>
      </c>
      <c r="H26" s="85" t="str">
        <f>IF(ISBLANK($A26),"",INDEX(holky!$A$1:$F$120,MATCH($A26,holky!$A$1:$A$120,0),6))</f>
        <v>HK</v>
      </c>
      <c r="I26" s="30"/>
      <c r="J26" s="21"/>
      <c r="K26" s="21">
        <v>0</v>
      </c>
      <c r="L26" s="21"/>
      <c r="M26" s="21"/>
      <c r="N26" s="31"/>
      <c r="O26" s="30"/>
      <c r="P26" s="31">
        <f t="shared" si="0"/>
        <v>0</v>
      </c>
    </row>
    <row r="27" spans="1:16" s="33" customFormat="1" ht="15.6" x14ac:dyDescent="0.3">
      <c r="A27" s="33">
        <v>80946</v>
      </c>
      <c r="B27" s="19" t="s">
        <v>510</v>
      </c>
      <c r="C27" s="20" t="s">
        <v>463</v>
      </c>
      <c r="D27" s="82" t="str">
        <f>IF(ISBLANK($A27),"",INDEX(holky!$A$1:$F$120,MATCH($A27,holky!$A$1:$A$120,0),2))</f>
        <v>Vejrochová Kristýna</v>
      </c>
      <c r="E27" s="83">
        <f>IF(ISBLANK($A27),"",INDEX(holky!$A$1:$F$120,MATCH($A27,holky!$A$1:$A$120,0),3))</f>
        <v>2014</v>
      </c>
      <c r="F27" s="83" t="str">
        <f>IF(ISBLANK($A27),"",INDEX(holky!$A$1:$F$120,MATCH($A27,holky!$A$1:$A$120,0),4))</f>
        <v>U11</v>
      </c>
      <c r="G27" s="82" t="str">
        <f>IF(ISBLANK($A27),"",INDEX(holky!$A$1:$F$120,MATCH($A27,holky!$A$1:$A$120,0),5))</f>
        <v>Jaroměř Jiskra</v>
      </c>
      <c r="H27" s="85" t="str">
        <f>IF(ISBLANK($A27),"",INDEX(holky!$A$1:$F$120,MATCH($A27,holky!$A$1:$A$120,0),6))</f>
        <v>HK</v>
      </c>
      <c r="I27" s="30"/>
      <c r="J27" s="21"/>
      <c r="K27" s="21">
        <v>0</v>
      </c>
      <c r="L27" s="21"/>
      <c r="M27" s="21"/>
      <c r="N27" s="31"/>
      <c r="O27" s="30"/>
      <c r="P27" s="31">
        <f t="shared" si="0"/>
        <v>0</v>
      </c>
    </row>
    <row r="28" spans="1:16" s="33" customFormat="1" ht="15.6" x14ac:dyDescent="0.3">
      <c r="A28" s="33">
        <v>82013</v>
      </c>
      <c r="B28" s="19" t="s">
        <v>510</v>
      </c>
      <c r="C28" s="20"/>
      <c r="D28" s="82" t="str">
        <f>IF(ISBLANK($A28),"",INDEX(holky!$A$1:$F$120,MATCH($A28,holky!$A$1:$A$120,0),2))</f>
        <v>Hrubá Evelin</v>
      </c>
      <c r="E28" s="83">
        <f>IF(ISBLANK($A28),"",INDEX(holky!$A$1:$F$120,MATCH($A28,holky!$A$1:$A$120,0),3))</f>
        <v>2011</v>
      </c>
      <c r="F28" s="83" t="str">
        <f>IF(ISBLANK($A28),"",INDEX(holky!$A$1:$F$120,MATCH($A28,holky!$A$1:$A$120,0),4))</f>
        <v>U11</v>
      </c>
      <c r="G28" s="82" t="str">
        <f>IF(ISBLANK($A28),"",INDEX(holky!$A$1:$F$120,MATCH($A28,holky!$A$1:$A$120,0),5))</f>
        <v>Chrudim Sokol</v>
      </c>
      <c r="H28" s="85" t="str">
        <f>IF(ISBLANK($A28),"",INDEX(holky!$A$1:$F$120,MATCH($A28,holky!$A$1:$A$120,0),6))</f>
        <v>PA</v>
      </c>
      <c r="I28" s="30"/>
      <c r="J28" s="21"/>
      <c r="K28" s="21"/>
      <c r="L28" s="21"/>
      <c r="M28" s="21"/>
      <c r="N28" s="31">
        <v>0</v>
      </c>
      <c r="O28" s="30"/>
      <c r="P28" s="31">
        <f t="shared" si="0"/>
        <v>0</v>
      </c>
    </row>
    <row r="29" spans="1:16" s="33" customFormat="1" ht="15.6" x14ac:dyDescent="0.3">
      <c r="A29" s="33">
        <v>1</v>
      </c>
      <c r="B29" s="19" t="s">
        <v>510</v>
      </c>
      <c r="C29" s="20"/>
      <c r="D29" s="82" t="str">
        <f>IF(ISBLANK($A29),"",INDEX(holky!$A$1:$F$120,MATCH($A29,holky!$A$1:$A$120,0),2))</f>
        <v>Šedová Barbora</v>
      </c>
      <c r="E29" s="83">
        <f>IF(ISBLANK($A29),"",INDEX(holky!$A$1:$F$120,MATCH($A29,holky!$A$1:$A$120,0),3))</f>
        <v>2013</v>
      </c>
      <c r="F29" s="83" t="str">
        <f>IF(ISBLANK($A29),"",INDEX(holky!$A$1:$F$120,MATCH($A29,holky!$A$1:$A$120,0),4))</f>
        <v>U11</v>
      </c>
      <c r="G29" s="82" t="str">
        <f>IF(ISBLANK($A29),"",INDEX(holky!$A$1:$F$120,MATCH($A29,holky!$A$1:$A$120,0),5))</f>
        <v>Ústí nad Orlicí TTC</v>
      </c>
      <c r="H29" s="85" t="str">
        <f>IF(ISBLANK($A29),"",INDEX(holky!$A$1:$F$120,MATCH($A29,holky!$A$1:$A$120,0),6))</f>
        <v>PA</v>
      </c>
      <c r="I29" s="30"/>
      <c r="J29" s="21"/>
      <c r="K29" s="21"/>
      <c r="L29" s="21"/>
      <c r="M29" s="21"/>
      <c r="N29" s="31">
        <v>0</v>
      </c>
      <c r="O29" s="30"/>
      <c r="P29" s="31">
        <f t="shared" si="0"/>
        <v>0</v>
      </c>
    </row>
    <row r="33" spans="2:16" ht="15.6" x14ac:dyDescent="0.3">
      <c r="B33" s="49"/>
      <c r="C33" s="49"/>
      <c r="D33" s="63"/>
      <c r="E33" s="49"/>
      <c r="F33" s="49"/>
      <c r="G33" s="63"/>
      <c r="I33" s="49"/>
      <c r="J33" s="49"/>
      <c r="K33" s="49"/>
      <c r="L33" s="49"/>
      <c r="M33" s="49"/>
      <c r="N33" s="49"/>
      <c r="O33" s="49"/>
      <c r="P33" s="49"/>
    </row>
    <row r="34" spans="2:16" ht="15.6" x14ac:dyDescent="0.3">
      <c r="D34" s="63"/>
      <c r="E34" s="49"/>
      <c r="F34" s="49"/>
    </row>
    <row r="35" spans="2:16" ht="15.6" x14ac:dyDescent="0.3">
      <c r="D35" s="114"/>
      <c r="E35" s="114"/>
      <c r="F35" s="88"/>
    </row>
    <row r="36" spans="2:16" ht="15.6" x14ac:dyDescent="0.3">
      <c r="D36" s="114"/>
      <c r="E36" s="114"/>
      <c r="F36" s="88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D36:E36"/>
    <mergeCell ref="B3:B4"/>
    <mergeCell ref="D3:D4"/>
    <mergeCell ref="E3:E4"/>
    <mergeCell ref="D35:E35"/>
    <mergeCell ref="F3:F4"/>
    <mergeCell ref="D1:F2"/>
    <mergeCell ref="G1:K2"/>
    <mergeCell ref="B1:C2"/>
    <mergeCell ref="L1:P2"/>
    <mergeCell ref="O3:O4"/>
    <mergeCell ref="P3:P4"/>
    <mergeCell ref="H3:H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topLeftCell="B1" zoomScale="85" zoomScaleNormal="100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4" width="12.109375" style="9" customWidth="1"/>
    <col min="15" max="15" width="12.109375" style="75" customWidth="1"/>
    <col min="16" max="16" width="12.109375" style="9" customWidth="1"/>
    <col min="17" max="16384" width="9.109375" style="9"/>
  </cols>
  <sheetData>
    <row r="1" spans="1:28" ht="20.25" customHeight="1" x14ac:dyDescent="0.3">
      <c r="B1" s="110" t="s">
        <v>316</v>
      </c>
      <c r="C1" s="110"/>
      <c r="D1" s="110" t="s">
        <v>422</v>
      </c>
      <c r="E1" s="110"/>
      <c r="F1" s="110"/>
      <c r="G1" s="110" t="s">
        <v>423</v>
      </c>
      <c r="H1" s="110"/>
      <c r="I1" s="110"/>
      <c r="J1" s="110"/>
      <c r="K1" s="110"/>
      <c r="L1" s="110" t="s">
        <v>314</v>
      </c>
      <c r="M1" s="111"/>
      <c r="N1" s="111"/>
      <c r="O1" s="111"/>
      <c r="P1" s="111"/>
    </row>
    <row r="2" spans="1:28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2"/>
      <c r="M2" s="112"/>
      <c r="N2" s="112"/>
      <c r="O2" s="112"/>
      <c r="P2" s="112"/>
    </row>
    <row r="3" spans="1:28" ht="15.6" x14ac:dyDescent="0.3">
      <c r="B3" s="143" t="s">
        <v>0</v>
      </c>
      <c r="C3" s="95"/>
      <c r="D3" s="145" t="s">
        <v>1</v>
      </c>
      <c r="E3" s="145" t="s">
        <v>310</v>
      </c>
      <c r="F3" s="145" t="s">
        <v>312</v>
      </c>
      <c r="G3" s="145" t="s">
        <v>2</v>
      </c>
      <c r="H3" s="147" t="s">
        <v>293</v>
      </c>
      <c r="I3" s="96" t="s">
        <v>347</v>
      </c>
      <c r="J3" s="97" t="s">
        <v>348</v>
      </c>
      <c r="K3" s="97" t="s">
        <v>349</v>
      </c>
      <c r="L3" s="97" t="s">
        <v>386</v>
      </c>
      <c r="M3" s="98" t="s">
        <v>250</v>
      </c>
      <c r="N3" s="99" t="s">
        <v>348</v>
      </c>
      <c r="O3" s="139" t="s">
        <v>18</v>
      </c>
      <c r="P3" s="141" t="s">
        <v>19</v>
      </c>
    </row>
    <row r="4" spans="1:28" x14ac:dyDescent="0.3">
      <c r="B4" s="144"/>
      <c r="C4" s="100" t="s">
        <v>140</v>
      </c>
      <c r="D4" s="146"/>
      <c r="E4" s="146"/>
      <c r="F4" s="146"/>
      <c r="G4" s="146"/>
      <c r="H4" s="148"/>
      <c r="I4" s="101">
        <v>44471</v>
      </c>
      <c r="J4" s="102">
        <v>44506</v>
      </c>
      <c r="K4" s="102">
        <v>44541</v>
      </c>
      <c r="L4" s="102">
        <v>44590</v>
      </c>
      <c r="M4" s="102">
        <v>44625</v>
      </c>
      <c r="N4" s="103">
        <v>44666</v>
      </c>
      <c r="O4" s="140"/>
      <c r="P4" s="142"/>
    </row>
    <row r="5" spans="1:28" s="33" customFormat="1" ht="15.6" x14ac:dyDescent="0.3">
      <c r="A5" s="33">
        <v>70766</v>
      </c>
      <c r="B5" s="65" t="s">
        <v>3</v>
      </c>
      <c r="C5" s="20" t="s">
        <v>3</v>
      </c>
      <c r="D5" s="82" t="str">
        <f>IF(ISBLANK($A5),"",INDEX(kluci!$A$1:$F$300,MATCH($A5,kluci!$A$1:$A$300,0),2))</f>
        <v>Skákal Daniel</v>
      </c>
      <c r="E5" s="83">
        <f>IF(ISBLANK($A5),"",INDEX(kluci!$A$1:$F$300,MATCH($A5,kluci!$A$1:$A$300,0),3))</f>
        <v>2011</v>
      </c>
      <c r="F5" s="83" t="str">
        <f>IF(ISBLANK($A5),"",INDEX(kluci!$A$1:$F$300,MATCH($A5,kluci!$A$1:$A$300,0),4))</f>
        <v>U11</v>
      </c>
      <c r="G5" s="82" t="str">
        <f>IF(ISBLANK($A5),"",INDEX(kluci!$A$1:$F$300,MATCH($A5,kluci!$A$1:$A$300,0),5))</f>
        <v>DTJ Hradec Králové</v>
      </c>
      <c r="H5" s="84" t="str">
        <f>IF(ISBLANK($A5),"",INDEX(kluci!$A$1:$F$300,MATCH($A5,kluci!$A$1:$A$300,0),6))</f>
        <v>HK</v>
      </c>
      <c r="I5" s="22"/>
      <c r="J5" s="23">
        <v>120</v>
      </c>
      <c r="K5" s="23">
        <v>90</v>
      </c>
      <c r="L5" s="23">
        <v>90</v>
      </c>
      <c r="M5" s="23"/>
      <c r="N5" s="24"/>
      <c r="O5" s="22"/>
      <c r="P5" s="27">
        <f t="shared" ref="P5:P36" si="0">SUM(I5:N5)-O5</f>
        <v>300</v>
      </c>
      <c r="Q5" s="66"/>
      <c r="R5" s="67"/>
      <c r="S5" s="68"/>
      <c r="T5" s="67"/>
      <c r="U5" s="68"/>
      <c r="V5" s="67"/>
      <c r="W5" s="66"/>
      <c r="X5" s="67"/>
      <c r="Y5" s="68"/>
      <c r="Z5" s="67"/>
      <c r="AA5" s="68"/>
      <c r="AB5" s="66"/>
    </row>
    <row r="6" spans="1:28" s="33" customFormat="1" ht="15.6" x14ac:dyDescent="0.3">
      <c r="A6" s="33">
        <v>71386</v>
      </c>
      <c r="B6" s="65" t="s">
        <v>4</v>
      </c>
      <c r="C6" s="20" t="s">
        <v>4</v>
      </c>
      <c r="D6" s="82" t="str">
        <f>IF(ISBLANK($A6),"",INDEX(kluci!$A$1:$F$300,MATCH($A6,kluci!$A$1:$A$300,0),2))</f>
        <v>Matuška Tomáš</v>
      </c>
      <c r="E6" s="83">
        <f>IF(ISBLANK($A6),"",INDEX(kluci!$A$1:$F$300,MATCH($A6,kluci!$A$1:$A$300,0),3))</f>
        <v>2012</v>
      </c>
      <c r="F6" s="83" t="str">
        <f>IF(ISBLANK($A6),"",INDEX(kluci!$A$1:$F$300,MATCH($A6,kluci!$A$1:$A$300,0),4))</f>
        <v>U11</v>
      </c>
      <c r="G6" s="82" t="str">
        <f>IF(ISBLANK($A6),"",INDEX(kluci!$A$1:$F$300,MATCH($A6,kluci!$A$1:$A$300,0),5))</f>
        <v>Hostinné Tatran</v>
      </c>
      <c r="H6" s="84" t="str">
        <f>IF(ISBLANK($A6),"",INDEX(kluci!$A$1:$F$300,MATCH($A6,kluci!$A$1:$A$300,0),6))</f>
        <v>HK</v>
      </c>
      <c r="I6" s="22">
        <v>120</v>
      </c>
      <c r="J6" s="23">
        <v>90</v>
      </c>
      <c r="K6" s="23">
        <v>60</v>
      </c>
      <c r="L6" s="23"/>
      <c r="M6" s="23"/>
      <c r="N6" s="24"/>
      <c r="O6" s="22"/>
      <c r="P6" s="27">
        <f t="shared" si="0"/>
        <v>270</v>
      </c>
      <c r="Q6" s="66"/>
      <c r="R6" s="67"/>
      <c r="S6" s="68"/>
      <c r="T6" s="67"/>
      <c r="U6" s="68"/>
      <c r="V6" s="67"/>
      <c r="W6" s="66"/>
      <c r="X6" s="67"/>
      <c r="Y6" s="68"/>
      <c r="Z6" s="67"/>
      <c r="AA6" s="68"/>
      <c r="AB6" s="66"/>
    </row>
    <row r="7" spans="1:28" s="33" customFormat="1" ht="15.6" x14ac:dyDescent="0.3">
      <c r="A7" s="33">
        <v>71094</v>
      </c>
      <c r="B7" s="65" t="s">
        <v>132</v>
      </c>
      <c r="C7" s="20" t="s">
        <v>132</v>
      </c>
      <c r="D7" s="82" t="str">
        <f>IF(ISBLANK($A7),"",INDEX(kluci!$A$1:$F$300,MATCH($A7,kluci!$A$1:$A$300,0),2))</f>
        <v>Gorol Adam</v>
      </c>
      <c r="E7" s="83">
        <f>IF(ISBLANK($A7),"",INDEX(kluci!$A$1:$F$300,MATCH($A7,kluci!$A$1:$A$300,0),3))</f>
        <v>2012</v>
      </c>
      <c r="F7" s="83" t="str">
        <f>IF(ISBLANK($A7),"",INDEX(kluci!$A$1:$F$300,MATCH($A7,kluci!$A$1:$A$300,0),4))</f>
        <v>U11</v>
      </c>
      <c r="G7" s="82" t="str">
        <f>IF(ISBLANK($A7),"",INDEX(kluci!$A$1:$F$300,MATCH($A7,kluci!$A$1:$A$300,0),5))</f>
        <v xml:space="preserve">Josefov Sokol </v>
      </c>
      <c r="H7" s="84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>
        <v>60</v>
      </c>
      <c r="M7" s="23"/>
      <c r="N7" s="24"/>
      <c r="O7" s="22"/>
      <c r="P7" s="27">
        <f t="shared" si="0"/>
        <v>260</v>
      </c>
      <c r="Q7" s="66"/>
      <c r="R7" s="67"/>
      <c r="S7" s="68"/>
      <c r="T7" s="67"/>
      <c r="U7" s="68"/>
      <c r="V7" s="67"/>
      <c r="W7" s="66"/>
      <c r="X7" s="67"/>
      <c r="Y7" s="68"/>
      <c r="Z7" s="67"/>
      <c r="AA7" s="68"/>
      <c r="AB7" s="66"/>
    </row>
    <row r="8" spans="1:28" s="33" customFormat="1" ht="15.6" x14ac:dyDescent="0.3">
      <c r="A8" s="33">
        <v>73922</v>
      </c>
      <c r="B8" s="65" t="s">
        <v>133</v>
      </c>
      <c r="C8" s="20" t="s">
        <v>131</v>
      </c>
      <c r="D8" s="82" t="str">
        <f>IF(ISBLANK($A8),"",INDEX(kluci!$A$1:$F$300,MATCH($A8,kluci!$A$1:$A$300,0),2))</f>
        <v>Gazárek Radim</v>
      </c>
      <c r="E8" s="83">
        <f>IF(ISBLANK($A8),"",INDEX(kluci!$A$1:$F$300,MATCH($A8,kluci!$A$1:$A$300,0),3))</f>
        <v>2011</v>
      </c>
      <c r="F8" s="83" t="str">
        <f>IF(ISBLANK($A8),"",INDEX(kluci!$A$1:$F$300,MATCH($A8,kluci!$A$1:$A$300,0),4))</f>
        <v>U11</v>
      </c>
      <c r="G8" s="82" t="str">
        <f>IF(ISBLANK($A8),"",INDEX(kluci!$A$1:$F$300,MATCH($A8,kluci!$A$1:$A$300,0),5))</f>
        <v>Hostinné Tatran</v>
      </c>
      <c r="H8" s="84" t="str">
        <f>IF(ISBLANK($A8),"",INDEX(kluci!$A$1:$F$300,MATCH($A8,kluci!$A$1:$A$300,0),6))</f>
        <v>HK</v>
      </c>
      <c r="I8" s="69">
        <v>70</v>
      </c>
      <c r="J8" s="70">
        <v>35</v>
      </c>
      <c r="K8" s="71"/>
      <c r="L8" s="70"/>
      <c r="M8" s="72">
        <v>90</v>
      </c>
      <c r="N8" s="73"/>
      <c r="O8" s="74"/>
      <c r="P8" s="27">
        <f t="shared" si="0"/>
        <v>195</v>
      </c>
      <c r="Q8" s="66"/>
      <c r="R8" s="67"/>
      <c r="S8" s="68"/>
      <c r="T8" s="67"/>
      <c r="U8" s="68"/>
      <c r="V8" s="67"/>
      <c r="W8" s="66"/>
      <c r="X8" s="67"/>
      <c r="Y8" s="68"/>
      <c r="Z8" s="67"/>
      <c r="AA8" s="68"/>
      <c r="AB8" s="66"/>
    </row>
    <row r="9" spans="1:28" s="33" customFormat="1" ht="15.6" x14ac:dyDescent="0.3">
      <c r="A9" s="33">
        <v>77007</v>
      </c>
      <c r="B9" s="65" t="s">
        <v>130</v>
      </c>
      <c r="C9" s="20" t="s">
        <v>133</v>
      </c>
      <c r="D9" s="82" t="str">
        <f>IF(ISBLANK($A9),"",INDEX(kluci!$A$1:$F$300,MATCH($A9,kluci!$A$1:$A$300,0),2))</f>
        <v>Šmika Hugo</v>
      </c>
      <c r="E9" s="83">
        <f>IF(ISBLANK($A9),"",INDEX(kluci!$A$1:$F$300,MATCH($A9,kluci!$A$1:$A$300,0),3))</f>
        <v>2011</v>
      </c>
      <c r="F9" s="83" t="str">
        <f>IF(ISBLANK($A9),"",INDEX(kluci!$A$1:$F$300,MATCH($A9,kluci!$A$1:$A$300,0),4))</f>
        <v>U11</v>
      </c>
      <c r="G9" s="82" t="str">
        <f>IF(ISBLANK($A9),"",INDEX(kluci!$A$1:$F$300,MATCH($A9,kluci!$A$1:$A$300,0),5))</f>
        <v>Hostinné Tatran</v>
      </c>
      <c r="H9" s="84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>
        <v>40</v>
      </c>
      <c r="N9" s="24"/>
      <c r="O9" s="22"/>
      <c r="P9" s="27">
        <f t="shared" si="0"/>
        <v>161</v>
      </c>
      <c r="Q9" s="66"/>
      <c r="R9" s="67"/>
      <c r="S9" s="68"/>
      <c r="T9" s="67"/>
      <c r="U9" s="68"/>
      <c r="V9" s="67"/>
      <c r="W9" s="66"/>
      <c r="X9" s="67"/>
      <c r="Y9" s="68"/>
      <c r="Z9" s="67"/>
      <c r="AA9" s="68"/>
      <c r="AB9" s="66"/>
    </row>
    <row r="10" spans="1:28" s="33" customFormat="1" ht="15.6" x14ac:dyDescent="0.3">
      <c r="A10" s="33">
        <v>78263</v>
      </c>
      <c r="B10" s="65" t="s">
        <v>131</v>
      </c>
      <c r="C10" s="20" t="s">
        <v>14</v>
      </c>
      <c r="D10" s="82" t="str">
        <f>IF(ISBLANK($A10),"",INDEX(kluci!$A$1:$F$300,MATCH($A10,kluci!$A$1:$A$300,0),2))</f>
        <v>Čermák Filip</v>
      </c>
      <c r="E10" s="83">
        <f>IF(ISBLANK($A10),"",INDEX(kluci!$A$1:$F$300,MATCH($A10,kluci!$A$1:$A$300,0),3))</f>
        <v>2011</v>
      </c>
      <c r="F10" s="83" t="str">
        <f>IF(ISBLANK($A10),"",INDEX(kluci!$A$1:$F$300,MATCH($A10,kluci!$A$1:$A$300,0),4))</f>
        <v>U11</v>
      </c>
      <c r="G10" s="82" t="str">
        <f>IF(ISBLANK($A10),"",INDEX(kluci!$A$1:$F$300,MATCH($A10,kluci!$A$1:$A$300,0),5))</f>
        <v>Dobré SK</v>
      </c>
      <c r="H10" s="84" t="str">
        <f>IF(ISBLANK($A10),"",INDEX(kluci!$A$1:$F$300,MATCH($A10,kluci!$A$1:$A$300,0),6))</f>
        <v>HK</v>
      </c>
      <c r="I10" s="22">
        <v>40</v>
      </c>
      <c r="J10" s="23">
        <v>15</v>
      </c>
      <c r="K10" s="23">
        <v>24</v>
      </c>
      <c r="L10" s="23">
        <v>40</v>
      </c>
      <c r="M10" s="23"/>
      <c r="N10" s="24"/>
      <c r="O10" s="22"/>
      <c r="P10" s="27">
        <f t="shared" si="0"/>
        <v>119</v>
      </c>
      <c r="Q10" s="66"/>
      <c r="R10" s="67"/>
      <c r="S10" s="68"/>
      <c r="T10" s="67"/>
      <c r="U10" s="68"/>
      <c r="V10" s="67"/>
      <c r="W10" s="66"/>
      <c r="X10" s="67"/>
      <c r="Y10" s="68"/>
      <c r="Z10" s="67"/>
      <c r="AA10" s="68"/>
      <c r="AB10" s="66"/>
    </row>
    <row r="11" spans="1:28" s="33" customFormat="1" ht="15.6" x14ac:dyDescent="0.3">
      <c r="A11" s="33">
        <v>76469</v>
      </c>
      <c r="B11" s="65" t="s">
        <v>14</v>
      </c>
      <c r="C11" s="20" t="s">
        <v>130</v>
      </c>
      <c r="D11" s="82" t="str">
        <f>IF(ISBLANK($A11),"",INDEX(kluci!$A$1:$F$300,MATCH($A11,kluci!$A$1:$A$300,0),2))</f>
        <v>Smutný Matouš</v>
      </c>
      <c r="E11" s="83">
        <f>IF(ISBLANK($A11),"",INDEX(kluci!$A$1:$F$300,MATCH($A11,kluci!$A$1:$A$300,0),3))</f>
        <v>2011</v>
      </c>
      <c r="F11" s="83" t="str">
        <f>IF(ISBLANK($A11),"",INDEX(kluci!$A$1:$F$300,MATCH($A11,kluci!$A$1:$A$300,0),4))</f>
        <v>U11</v>
      </c>
      <c r="G11" s="82" t="str">
        <f>IF(ISBLANK($A11),"",INDEX(kluci!$A$1:$F$300,MATCH($A11,kluci!$A$1:$A$300,0),5))</f>
        <v>Chrast</v>
      </c>
      <c r="H11" s="84" t="str">
        <f>IF(ISBLANK($A11),"",INDEX(kluci!$A$1:$F$300,MATCH($A11,kluci!$A$1:$A$300,0),6))</f>
        <v>PA</v>
      </c>
      <c r="I11" s="22">
        <v>45</v>
      </c>
      <c r="J11" s="23">
        <v>45</v>
      </c>
      <c r="K11" s="23">
        <v>18</v>
      </c>
      <c r="L11" s="23"/>
      <c r="M11" s="23"/>
      <c r="N11" s="24"/>
      <c r="O11" s="22"/>
      <c r="P11" s="27">
        <f t="shared" si="0"/>
        <v>108</v>
      </c>
      <c r="Q11" s="66"/>
      <c r="R11" s="67"/>
      <c r="S11" s="68"/>
      <c r="T11" s="67"/>
      <c r="U11" s="68"/>
      <c r="V11" s="67"/>
      <c r="W11" s="66"/>
      <c r="X11" s="67"/>
      <c r="Y11" s="68"/>
      <c r="Z11" s="67"/>
      <c r="AA11" s="68"/>
      <c r="AB11" s="66"/>
    </row>
    <row r="12" spans="1:28" s="33" customFormat="1" ht="15.6" x14ac:dyDescent="0.3">
      <c r="A12" s="7">
        <v>80744</v>
      </c>
      <c r="B12" s="65" t="s">
        <v>13</v>
      </c>
      <c r="C12" s="20" t="s">
        <v>334</v>
      </c>
      <c r="D12" s="82" t="str">
        <f>IF(ISBLANK($A12),"",INDEX(kluci!$A$1:$F$300,MATCH($A12,kluci!$A$1:$A$300,0),2))</f>
        <v>Sýkora Vojtěch</v>
      </c>
      <c r="E12" s="83">
        <f>IF(ISBLANK($A12),"",INDEX(kluci!$A$1:$F$300,MATCH($A12,kluci!$A$1:$A$300,0),3))</f>
        <v>2011</v>
      </c>
      <c r="F12" s="83" t="str">
        <f>IF(ISBLANK($A12),"",INDEX(kluci!$A$1:$F$300,MATCH($A12,kluci!$A$1:$A$300,0),4))</f>
        <v>U11</v>
      </c>
      <c r="G12" s="82" t="str">
        <f>IF(ISBLANK($A12),"",INDEX(kluci!$A$1:$F$300,MATCH($A12,kluci!$A$1:$A$300,0),5))</f>
        <v>Pardubice Tesla</v>
      </c>
      <c r="H12" s="84" t="str">
        <f>IF(ISBLANK($A12),"",INDEX(kluci!$A$1:$F$300,MATCH($A12,kluci!$A$1:$A$300,0),6))</f>
        <v>PA</v>
      </c>
      <c r="I12" s="69"/>
      <c r="J12" s="70">
        <v>2</v>
      </c>
      <c r="K12" s="71">
        <v>9</v>
      </c>
      <c r="L12" s="70">
        <v>21</v>
      </c>
      <c r="M12" s="72">
        <v>60</v>
      </c>
      <c r="N12" s="73"/>
      <c r="O12" s="74"/>
      <c r="P12" s="27">
        <f t="shared" si="0"/>
        <v>92</v>
      </c>
      <c r="Q12" s="66"/>
      <c r="R12" s="67"/>
      <c r="S12" s="68"/>
      <c r="T12" s="67"/>
      <c r="U12" s="68"/>
      <c r="V12" s="67"/>
      <c r="W12" s="66"/>
      <c r="X12" s="67"/>
      <c r="Y12" s="68"/>
      <c r="Z12" s="67"/>
      <c r="AA12" s="68"/>
      <c r="AB12" s="66"/>
    </row>
    <row r="13" spans="1:28" s="33" customFormat="1" ht="15.6" x14ac:dyDescent="0.3">
      <c r="A13" s="33">
        <v>74704</v>
      </c>
      <c r="B13" s="65" t="s">
        <v>32</v>
      </c>
      <c r="C13" s="77" t="s">
        <v>3</v>
      </c>
      <c r="D13" s="82" t="str">
        <f>IF(ISBLANK($A13),"",INDEX(holky!$A$1:$F$120,MATCH($A13,holky!$A$1:$A$120,0),2))</f>
        <v>Vyskočilová Ester</v>
      </c>
      <c r="E13" s="83">
        <f>IF(ISBLANK($A13),"",INDEX(holky!$A$1:$F$120,MATCH($A13,holky!$A$1:$A$120,0),3))</f>
        <v>2011</v>
      </c>
      <c r="F13" s="83" t="str">
        <f>IF(ISBLANK($A13),"",INDEX(holky!$A$1:$F$120,MATCH($A13,holky!$A$1:$A$120,0),4))</f>
        <v>U11</v>
      </c>
      <c r="G13" s="82" t="str">
        <f>IF(ISBLANK($A13),"",INDEX(holky!$A$1:$F$120,MATCH($A13,holky!$A$1:$A$120,0),5))</f>
        <v>Dobré SK</v>
      </c>
      <c r="H13" s="104" t="str">
        <f>IF(ISBLANK($A13),"",INDEX(holky!$A$1:$F$120,MATCH($A13,holky!$A$1:$A$120,0),6))</f>
        <v>HK</v>
      </c>
      <c r="I13" s="22"/>
      <c r="J13" s="23">
        <v>60</v>
      </c>
      <c r="K13" s="23">
        <v>30</v>
      </c>
      <c r="L13" s="23"/>
      <c r="M13" s="23"/>
      <c r="N13" s="105"/>
      <c r="O13" s="22"/>
      <c r="P13" s="27">
        <f t="shared" si="0"/>
        <v>90</v>
      </c>
      <c r="Q13" s="66"/>
      <c r="R13" s="67"/>
      <c r="S13" s="68"/>
      <c r="T13" s="67"/>
      <c r="U13" s="68"/>
      <c r="V13" s="67"/>
      <c r="W13" s="66"/>
      <c r="X13" s="67"/>
      <c r="Y13" s="68"/>
      <c r="Z13" s="67"/>
      <c r="AA13" s="68"/>
      <c r="AB13" s="66"/>
    </row>
    <row r="14" spans="1:28" s="33" customFormat="1" ht="15.6" x14ac:dyDescent="0.3">
      <c r="A14" s="7">
        <v>81162</v>
      </c>
      <c r="B14" s="65" t="s">
        <v>26</v>
      </c>
      <c r="C14" s="20" t="s">
        <v>13</v>
      </c>
      <c r="D14" s="82" t="str">
        <f>IF(ISBLANK($A14),"",INDEX(kluci!$A$1:$F$300,MATCH($A14,kluci!$A$1:$A$300,0),2))</f>
        <v>Daněk Vojtěch</v>
      </c>
      <c r="E14" s="83">
        <f>IF(ISBLANK($A14),"",INDEX(kluci!$A$1:$F$300,MATCH($A14,kluci!$A$1:$A$300,0),3))</f>
        <v>2011</v>
      </c>
      <c r="F14" s="83" t="str">
        <f>IF(ISBLANK($A14),"",INDEX(kluci!$A$1:$F$300,MATCH($A14,kluci!$A$1:$A$300,0),4))</f>
        <v>U11</v>
      </c>
      <c r="G14" s="82" t="str">
        <f>IF(ISBLANK($A14),"",INDEX(kluci!$A$1:$F$300,MATCH($A14,kluci!$A$1:$A$300,0),5))</f>
        <v>TJ Sokol PP H. Králové 2</v>
      </c>
      <c r="H14" s="84" t="str">
        <f>IF(ISBLANK($A14),"",INDEX(kluci!$A$1:$F$300,MATCH($A14,kluci!$A$1:$A$300,0),6))</f>
        <v>HK</v>
      </c>
      <c r="I14" s="69">
        <v>30</v>
      </c>
      <c r="J14" s="70">
        <v>9</v>
      </c>
      <c r="K14" s="71">
        <v>15</v>
      </c>
      <c r="L14" s="70">
        <v>18</v>
      </c>
      <c r="M14" s="72">
        <v>24</v>
      </c>
      <c r="N14" s="73"/>
      <c r="O14" s="74">
        <v>9</v>
      </c>
      <c r="P14" s="27">
        <f t="shared" si="0"/>
        <v>87</v>
      </c>
      <c r="Q14" s="66"/>
      <c r="R14" s="67"/>
      <c r="S14" s="68"/>
      <c r="T14" s="67"/>
      <c r="U14" s="68"/>
      <c r="V14" s="67"/>
      <c r="W14" s="66"/>
      <c r="X14" s="67"/>
      <c r="Y14" s="68"/>
      <c r="Z14" s="67"/>
      <c r="AA14" s="68"/>
      <c r="AB14" s="66"/>
    </row>
    <row r="15" spans="1:28" s="33" customFormat="1" ht="15.6" x14ac:dyDescent="0.3">
      <c r="A15" s="7">
        <v>81139</v>
      </c>
      <c r="B15" s="65" t="s">
        <v>31</v>
      </c>
      <c r="C15" s="20" t="s">
        <v>26</v>
      </c>
      <c r="D15" s="82" t="str">
        <f>IF(ISBLANK($A15),"",INDEX(kluci!$A$1:$F$300,MATCH($A15,kluci!$A$1:$A$300,0),2))</f>
        <v>Hejduk Antonín</v>
      </c>
      <c r="E15" s="83">
        <f>IF(ISBLANK($A15),"",INDEX(kluci!$A$1:$F$300,MATCH($A15,kluci!$A$1:$A$300,0),3))</f>
        <v>2011</v>
      </c>
      <c r="F15" s="83" t="str">
        <f>IF(ISBLANK($A15),"",INDEX(kluci!$A$1:$F$300,MATCH($A15,kluci!$A$1:$A$300,0),4))</f>
        <v>U11</v>
      </c>
      <c r="G15" s="82" t="str">
        <f>IF(ISBLANK($A15),"",INDEX(kluci!$A$1:$F$300,MATCH($A15,kluci!$A$1:$A$300,0),5))</f>
        <v>TJ Sokol PP H. Králové 2</v>
      </c>
      <c r="H15" s="84" t="str">
        <f>IF(ISBLANK($A15),"",INDEX(kluci!$A$1:$F$300,MATCH($A15,kluci!$A$1:$A$300,0),6))</f>
        <v>HK</v>
      </c>
      <c r="I15" s="69">
        <v>35</v>
      </c>
      <c r="J15" s="70">
        <v>7</v>
      </c>
      <c r="K15" s="71">
        <v>12</v>
      </c>
      <c r="L15" s="23"/>
      <c r="M15" s="72">
        <v>30</v>
      </c>
      <c r="N15" s="73"/>
      <c r="O15" s="74"/>
      <c r="P15" s="27">
        <f t="shared" si="0"/>
        <v>84</v>
      </c>
      <c r="Q15" s="66"/>
      <c r="R15" s="67"/>
      <c r="S15" s="68"/>
      <c r="T15" s="67"/>
      <c r="U15" s="68"/>
      <c r="V15" s="67"/>
      <c r="W15" s="66"/>
      <c r="X15" s="67"/>
      <c r="Y15" s="68"/>
      <c r="Z15" s="67"/>
      <c r="AA15" s="68"/>
      <c r="AB15" s="66"/>
    </row>
    <row r="16" spans="1:28" s="33" customFormat="1" ht="15.6" x14ac:dyDescent="0.3">
      <c r="A16" s="33">
        <v>78283</v>
      </c>
      <c r="B16" s="65" t="s">
        <v>357</v>
      </c>
      <c r="C16" s="20" t="s">
        <v>31</v>
      </c>
      <c r="D16" s="82" t="str">
        <f>IF(ISBLANK($A16),"",INDEX(kluci!$A$1:$F$300,MATCH($A16,kluci!$A$1:$A$300,0),2))</f>
        <v>Palán Jan</v>
      </c>
      <c r="E16" s="83">
        <f>IF(ISBLANK($A16),"",INDEX(kluci!$A$1:$F$300,MATCH($A16,kluci!$A$1:$A$300,0),3))</f>
        <v>2012</v>
      </c>
      <c r="F16" s="83" t="str">
        <f>IF(ISBLANK($A16),"",INDEX(kluci!$A$1:$F$300,MATCH($A16,kluci!$A$1:$A$300,0),4))</f>
        <v>U11</v>
      </c>
      <c r="G16" s="82" t="str">
        <f>IF(ISBLANK($A16),"",INDEX(kluci!$A$1:$F$300,MATCH($A16,kluci!$A$1:$A$300,0),5))</f>
        <v>Dobré SK</v>
      </c>
      <c r="H16" s="84" t="str">
        <f>IF(ISBLANK($A16),"",INDEX(kluci!$A$1:$F$300,MATCH($A16,kluci!$A$1:$A$300,0),6))</f>
        <v>HK</v>
      </c>
      <c r="I16" s="69">
        <v>15</v>
      </c>
      <c r="J16" s="70">
        <v>5</v>
      </c>
      <c r="K16" s="71">
        <v>12</v>
      </c>
      <c r="L16" s="70">
        <v>24</v>
      </c>
      <c r="M16" s="72">
        <v>21</v>
      </c>
      <c r="N16" s="73"/>
      <c r="O16" s="74">
        <v>5</v>
      </c>
      <c r="P16" s="27">
        <f t="shared" si="0"/>
        <v>72</v>
      </c>
      <c r="Q16" s="66"/>
      <c r="R16" s="67"/>
      <c r="S16" s="68"/>
      <c r="T16" s="67"/>
      <c r="U16" s="68"/>
      <c r="V16" s="67"/>
      <c r="W16" s="66"/>
      <c r="X16" s="67"/>
      <c r="Y16" s="68"/>
      <c r="Z16" s="67"/>
      <c r="AA16" s="68"/>
      <c r="AB16" s="66"/>
    </row>
    <row r="17" spans="1:28" s="33" customFormat="1" ht="15.6" x14ac:dyDescent="0.3">
      <c r="A17" s="91">
        <v>78606</v>
      </c>
      <c r="B17" s="65" t="s">
        <v>334</v>
      </c>
      <c r="C17" s="20" t="s">
        <v>32</v>
      </c>
      <c r="D17" s="82" t="str">
        <f>IF(ISBLANK($A17),"",INDEX(kluci!$A$1:$F$300,MATCH($A17,kluci!$A$1:$A$300,0),2))</f>
        <v>Žežule Daniel</v>
      </c>
      <c r="E17" s="83">
        <f>IF(ISBLANK($A17),"",INDEX(kluci!$A$1:$F$300,MATCH($A17,kluci!$A$1:$A$300,0),3))</f>
        <v>2011</v>
      </c>
      <c r="F17" s="83" t="str">
        <f>IF(ISBLANK($A17),"",INDEX(kluci!$A$1:$F$300,MATCH($A17,kluci!$A$1:$A$300,0),4))</f>
        <v>U11</v>
      </c>
      <c r="G17" s="82" t="str">
        <f>IF(ISBLANK($A17),"",INDEX(kluci!$A$1:$F$300,MATCH($A17,kluci!$A$1:$A$300,0),5))</f>
        <v>Kostelec nad Orlicí</v>
      </c>
      <c r="H17" s="84" t="str">
        <f>IF(ISBLANK($A17),"",INDEX(kluci!$A$1:$F$300,MATCH($A17,kluci!$A$1:$A$300,0),6))</f>
        <v>HK</v>
      </c>
      <c r="I17" s="69">
        <v>15</v>
      </c>
      <c r="J17" s="70">
        <v>15</v>
      </c>
      <c r="K17" s="71"/>
      <c r="L17" s="70">
        <v>30</v>
      </c>
      <c r="M17" s="72"/>
      <c r="N17" s="73"/>
      <c r="O17" s="74"/>
      <c r="P17" s="27">
        <f t="shared" si="0"/>
        <v>60</v>
      </c>
      <c r="Q17" s="66"/>
      <c r="R17" s="67"/>
      <c r="S17" s="68"/>
      <c r="T17" s="67"/>
      <c r="U17" s="68"/>
      <c r="V17" s="67"/>
      <c r="W17" s="66"/>
      <c r="X17" s="67"/>
      <c r="Y17" s="68"/>
      <c r="Z17" s="67"/>
      <c r="AA17" s="68"/>
      <c r="AB17" s="66"/>
    </row>
    <row r="18" spans="1:28" s="33" customFormat="1" ht="15.6" x14ac:dyDescent="0.3">
      <c r="A18" s="7">
        <v>80232</v>
      </c>
      <c r="B18" s="65" t="s">
        <v>29</v>
      </c>
      <c r="C18" s="20" t="s">
        <v>357</v>
      </c>
      <c r="D18" s="82" t="str">
        <f>IF(ISBLANK($A18),"",INDEX(kluci!$A$1:$F$300,MATCH($A18,kluci!$A$1:$A$300,0),2))</f>
        <v>Zahálka Marek</v>
      </c>
      <c r="E18" s="83">
        <f>IF(ISBLANK($A18),"",INDEX(kluci!$A$1:$F$300,MATCH($A18,kluci!$A$1:$A$300,0),3))</f>
        <v>2011</v>
      </c>
      <c r="F18" s="83" t="str">
        <f>IF(ISBLANK($A18),"",INDEX(kluci!$A$1:$F$300,MATCH($A18,kluci!$A$1:$A$300,0),4))</f>
        <v>U11</v>
      </c>
      <c r="G18" s="82" t="str">
        <f>IF(ISBLANK($A18),"",INDEX(kluci!$A$1:$F$300,MATCH($A18,kluci!$A$1:$A$300,0),5))</f>
        <v>Borová</v>
      </c>
      <c r="H18" s="84" t="str">
        <f>IF(ISBLANK($A18),"",INDEX(kluci!$A$1:$F$300,MATCH($A18,kluci!$A$1:$A$300,0),6))</f>
        <v>PA</v>
      </c>
      <c r="I18" s="69">
        <v>9</v>
      </c>
      <c r="J18" s="70">
        <v>30</v>
      </c>
      <c r="K18" s="71"/>
      <c r="L18" s="70"/>
      <c r="M18" s="72">
        <v>15</v>
      </c>
      <c r="N18" s="73"/>
      <c r="O18" s="74"/>
      <c r="P18" s="27">
        <f t="shared" si="0"/>
        <v>54</v>
      </c>
      <c r="Q18" s="66"/>
      <c r="R18" s="67"/>
      <c r="S18" s="68"/>
      <c r="T18" s="67"/>
      <c r="U18" s="68"/>
      <c r="V18" s="67"/>
      <c r="W18" s="66"/>
      <c r="X18" s="67"/>
      <c r="Y18" s="68"/>
      <c r="Z18" s="67"/>
      <c r="AA18" s="68"/>
      <c r="AB18" s="66"/>
    </row>
    <row r="19" spans="1:28" s="33" customFormat="1" ht="15.6" x14ac:dyDescent="0.3">
      <c r="A19" s="7">
        <v>79274</v>
      </c>
      <c r="B19" s="65" t="s">
        <v>27</v>
      </c>
      <c r="C19" s="20" t="s">
        <v>29</v>
      </c>
      <c r="D19" s="82" t="str">
        <f>IF(ISBLANK($A19),"",INDEX(kluci!$A$1:$F$300,MATCH($A19,kluci!$A$1:$A$300,0),2))</f>
        <v>Svilias Dimitris Oliver</v>
      </c>
      <c r="E19" s="83">
        <f>IF(ISBLANK($A19),"",INDEX(kluci!$A$1:$F$300,MATCH($A19,kluci!$A$1:$A$300,0),3))</f>
        <v>2011</v>
      </c>
      <c r="F19" s="83" t="str">
        <f>IF(ISBLANK($A19),"",INDEX(kluci!$A$1:$F$300,MATCH($A19,kluci!$A$1:$A$300,0),4))</f>
        <v>U11</v>
      </c>
      <c r="G19" s="82" t="str">
        <f>IF(ISBLANK($A19),"",INDEX(kluci!$A$1:$F$300,MATCH($A19,kluci!$A$1:$A$300,0),5))</f>
        <v>Stěžery Sokol</v>
      </c>
      <c r="H19" s="84" t="str">
        <f>IF(ISBLANK($A19),"",INDEX(kluci!$A$1:$F$300,MATCH($A19,kluci!$A$1:$A$300,0),6))</f>
        <v>HK</v>
      </c>
      <c r="I19" s="69">
        <v>5</v>
      </c>
      <c r="J19" s="70">
        <v>15</v>
      </c>
      <c r="K19" s="71"/>
      <c r="L19" s="70"/>
      <c r="M19" s="72">
        <v>12</v>
      </c>
      <c r="N19" s="73"/>
      <c r="O19" s="74"/>
      <c r="P19" s="27">
        <f t="shared" si="0"/>
        <v>32</v>
      </c>
      <c r="Q19" s="66"/>
      <c r="R19" s="67"/>
      <c r="S19" s="68"/>
      <c r="T19" s="67"/>
      <c r="U19" s="68"/>
      <c r="V19" s="67"/>
      <c r="W19" s="66"/>
      <c r="X19" s="67"/>
      <c r="Y19" s="68"/>
      <c r="Z19" s="67"/>
      <c r="AA19" s="68"/>
      <c r="AB19" s="66"/>
    </row>
    <row r="20" spans="1:28" ht="15.6" x14ac:dyDescent="0.3">
      <c r="A20" s="7">
        <v>81871</v>
      </c>
      <c r="B20" s="65" t="s">
        <v>335</v>
      </c>
      <c r="C20" s="20" t="s">
        <v>404</v>
      </c>
      <c r="D20" s="82" t="str">
        <f>IF(ISBLANK($A20),"",INDEX(kluci!$A$1:$F$300,MATCH($A20,kluci!$A$1:$A$300,0),2))</f>
        <v>Dostál Jan</v>
      </c>
      <c r="E20" s="83">
        <f>IF(ISBLANK($A20),"",INDEX(kluci!$A$1:$F$300,MATCH($A20,kluci!$A$1:$A$300,0),3))</f>
        <v>2011</v>
      </c>
      <c r="F20" s="83" t="str">
        <f>IF(ISBLANK($A20),"",INDEX(kluci!$A$1:$F$300,MATCH($A20,kluci!$A$1:$A$300,0),4))</f>
        <v>U11</v>
      </c>
      <c r="G20" s="82" t="str">
        <f>IF(ISBLANK($A20),"",INDEX(kluci!$A$1:$F$300,MATCH($A20,kluci!$A$1:$A$300,0),5))</f>
        <v>Hostinné Tatran</v>
      </c>
      <c r="H20" s="84" t="str">
        <f>IF(ISBLANK($A20),"",INDEX(kluci!$A$1:$F$300,MATCH($A20,kluci!$A$1:$A$300,0),6))</f>
        <v>HK</v>
      </c>
      <c r="I20" s="69"/>
      <c r="J20" s="70">
        <v>4</v>
      </c>
      <c r="K20" s="71">
        <v>1</v>
      </c>
      <c r="L20" s="70"/>
      <c r="M20" s="72">
        <v>18</v>
      </c>
      <c r="N20" s="73"/>
      <c r="O20" s="74"/>
      <c r="P20" s="27">
        <f t="shared" si="0"/>
        <v>23</v>
      </c>
    </row>
    <row r="21" spans="1:28" ht="15.6" x14ac:dyDescent="0.3">
      <c r="A21" s="91">
        <v>79271</v>
      </c>
      <c r="B21" s="65" t="s">
        <v>336</v>
      </c>
      <c r="C21" s="20" t="s">
        <v>424</v>
      </c>
      <c r="D21" s="82" t="str">
        <f>IF(ISBLANK($A21),"",INDEX(kluci!$A$1:$F$300,MATCH($A21,kluci!$A$1:$A$300,0),2))</f>
        <v>Potočný Patrik</v>
      </c>
      <c r="E21" s="83">
        <f>IF(ISBLANK($A21),"",INDEX(kluci!$A$1:$F$300,MATCH($A21,kluci!$A$1:$A$300,0),3))</f>
        <v>2012</v>
      </c>
      <c r="F21" s="83" t="str">
        <f>IF(ISBLANK($A21),"",INDEX(kluci!$A$1:$F$300,MATCH($A21,kluci!$A$1:$A$300,0),4))</f>
        <v>U11</v>
      </c>
      <c r="G21" s="82" t="str">
        <f>IF(ISBLANK($A21),"",INDEX(kluci!$A$1:$F$300,MATCH($A21,kluci!$A$1:$A$300,0),5))</f>
        <v>Stěžery Sokol</v>
      </c>
      <c r="H21" s="84" t="str">
        <f>IF(ISBLANK($A21),"",INDEX(kluci!$A$1:$F$300,MATCH($A21,kluci!$A$1:$A$300,0),6))</f>
        <v>HK</v>
      </c>
      <c r="I21" s="69">
        <v>15</v>
      </c>
      <c r="J21" s="70">
        <v>0</v>
      </c>
      <c r="K21" s="71"/>
      <c r="L21" s="70"/>
      <c r="M21" s="72">
        <v>4</v>
      </c>
      <c r="N21" s="73"/>
      <c r="O21" s="74"/>
      <c r="P21" s="27">
        <f t="shared" si="0"/>
        <v>19</v>
      </c>
    </row>
    <row r="22" spans="1:28" ht="15.6" x14ac:dyDescent="0.3">
      <c r="A22" s="33">
        <v>77589</v>
      </c>
      <c r="B22" s="65" t="s">
        <v>89</v>
      </c>
      <c r="C22" s="77" t="s">
        <v>4</v>
      </c>
      <c r="D22" s="82" t="str">
        <f>IF(ISBLANK($A22),"",INDEX(holky!$A$1:$F$120,MATCH($A22,holky!$A$1:$A$120,0),2))</f>
        <v>Loudová Eliška</v>
      </c>
      <c r="E22" s="83">
        <f>IF(ISBLANK($A22),"",INDEX(holky!$A$1:$F$120,MATCH($A22,holky!$A$1:$A$120,0),3))</f>
        <v>2011</v>
      </c>
      <c r="F22" s="83" t="str">
        <f>IF(ISBLANK($A22),"",INDEX(holky!$A$1:$F$120,MATCH($A22,holky!$A$1:$A$120,0),4))</f>
        <v>U11</v>
      </c>
      <c r="G22" s="82" t="str">
        <f>IF(ISBLANK($A22),"",INDEX(holky!$A$1:$F$120,MATCH($A22,holky!$A$1:$A$120,0),5))</f>
        <v>Josefov Sokol</v>
      </c>
      <c r="H22" s="104" t="str">
        <f>IF(ISBLANK($A22),"",INDEX(holky!$A$1:$F$120,MATCH($A22,holky!$A$1:$A$120,0),6))</f>
        <v>HK</v>
      </c>
      <c r="I22" s="22"/>
      <c r="J22" s="23">
        <v>15</v>
      </c>
      <c r="K22" s="23"/>
      <c r="L22" s="23">
        <v>2</v>
      </c>
      <c r="M22" s="23"/>
      <c r="N22" s="105"/>
      <c r="O22" s="22"/>
      <c r="P22" s="27">
        <f t="shared" si="0"/>
        <v>17</v>
      </c>
    </row>
    <row r="23" spans="1:28" ht="15.6" x14ac:dyDescent="0.3">
      <c r="A23" s="7">
        <v>76293</v>
      </c>
      <c r="B23" s="108" t="s">
        <v>343</v>
      </c>
      <c r="C23" s="20" t="s">
        <v>424</v>
      </c>
      <c r="D23" s="82" t="str">
        <f>IF(ISBLANK($A23),"",INDEX(kluci!$A$1:$F$300,MATCH($A23,kluci!$A$1:$A$300,0),2))</f>
        <v>Jelínek Alexandr</v>
      </c>
      <c r="E23" s="83">
        <f>IF(ISBLANK($A23),"",INDEX(kluci!$A$1:$F$300,MATCH($A23,kluci!$A$1:$A$300,0),3))</f>
        <v>2011</v>
      </c>
      <c r="F23" s="83" t="str">
        <f>IF(ISBLANK($A23),"",INDEX(kluci!$A$1:$F$300,MATCH($A23,kluci!$A$1:$A$300,0),4))</f>
        <v>U11</v>
      </c>
      <c r="G23" s="82" t="str">
        <f>IF(ISBLANK($A23),"",INDEX(kluci!$A$1:$F$300,MATCH($A23,kluci!$A$1:$A$300,0),5))</f>
        <v>Jaroměř Jiskra</v>
      </c>
      <c r="H23" s="84" t="str">
        <f>IF(ISBLANK($A23),"",INDEX(kluci!$A$1:$F$300,MATCH($A23,kluci!$A$1:$A$300,0),6))</f>
        <v>HK</v>
      </c>
      <c r="I23" s="69">
        <v>15</v>
      </c>
      <c r="J23" s="70">
        <v>0</v>
      </c>
      <c r="K23" s="71"/>
      <c r="L23" s="70"/>
      <c r="M23" s="72"/>
      <c r="N23" s="73"/>
      <c r="O23" s="74"/>
      <c r="P23" s="27">
        <f t="shared" si="0"/>
        <v>15</v>
      </c>
    </row>
    <row r="24" spans="1:28" ht="15.6" x14ac:dyDescent="0.3">
      <c r="A24" s="33">
        <v>81433</v>
      </c>
      <c r="B24" s="65" t="s">
        <v>343</v>
      </c>
      <c r="C24" s="20" t="s">
        <v>424</v>
      </c>
      <c r="D24" s="82" t="str">
        <f>IF(ISBLANK($A24),"",INDEX(kluci!$A$1:$F$300,MATCH($A24,kluci!$A$1:$A$300,0),2))</f>
        <v>Čipera Antonín</v>
      </c>
      <c r="E24" s="83">
        <f>IF(ISBLANK($A24),"",INDEX(kluci!$A$1:$F$300,MATCH($A24,kluci!$A$1:$A$300,0),3))</f>
        <v>2011</v>
      </c>
      <c r="F24" s="83" t="str">
        <f>IF(ISBLANK($A24),"",INDEX(kluci!$A$1:$F$300,MATCH($A24,kluci!$A$1:$A$300,0),4))</f>
        <v>U11</v>
      </c>
      <c r="G24" s="82" t="str">
        <f>IF(ISBLANK($A24),"",INDEX(kluci!$A$1:$F$300,MATCH($A24,kluci!$A$1:$A$300,0),5))</f>
        <v>Choceň</v>
      </c>
      <c r="H24" s="84" t="str">
        <f>IF(ISBLANK($A24),"",INDEX(kluci!$A$1:$F$300,MATCH($A24,kluci!$A$1:$A$300,0),6))</f>
        <v>PA</v>
      </c>
      <c r="I24" s="69"/>
      <c r="J24" s="70"/>
      <c r="K24" s="71"/>
      <c r="L24" s="23">
        <v>15</v>
      </c>
      <c r="M24" s="72"/>
      <c r="N24" s="73"/>
      <c r="O24" s="74"/>
      <c r="P24" s="27">
        <f t="shared" si="0"/>
        <v>15</v>
      </c>
    </row>
    <row r="25" spans="1:28" ht="15.6" x14ac:dyDescent="0.3">
      <c r="A25" s="7">
        <v>79272</v>
      </c>
      <c r="B25" s="65" t="s">
        <v>484</v>
      </c>
      <c r="C25" s="20" t="s">
        <v>449</v>
      </c>
      <c r="D25" s="82" t="str">
        <f>IF(ISBLANK($A25),"",INDEX(kluci!$A$1:$F$300,MATCH($A25,kluci!$A$1:$A$300,0),2))</f>
        <v>Rýgl Lukáš</v>
      </c>
      <c r="E25" s="83">
        <f>IF(ISBLANK($A25),"",INDEX(kluci!$A$1:$F$300,MATCH($A25,kluci!$A$1:$A$300,0),3))</f>
        <v>2011</v>
      </c>
      <c r="F25" s="83" t="str">
        <f>IF(ISBLANK($A25),"",INDEX(kluci!$A$1:$F$300,MATCH($A25,kluci!$A$1:$A$300,0),4))</f>
        <v>U11</v>
      </c>
      <c r="G25" s="82" t="str">
        <f>IF(ISBLANK($A25),"",INDEX(kluci!$A$1:$F$300,MATCH($A25,kluci!$A$1:$A$300,0),5))</f>
        <v>Stěžery Sokol</v>
      </c>
      <c r="H25" s="84" t="str">
        <f>IF(ISBLANK($A25),"",INDEX(kluci!$A$1:$F$300,MATCH($A25,kluci!$A$1:$A$300,0),6))</f>
        <v>HK</v>
      </c>
      <c r="I25" s="69">
        <v>7</v>
      </c>
      <c r="J25" s="70"/>
      <c r="K25" s="71"/>
      <c r="L25" s="23"/>
      <c r="M25" s="72">
        <v>6</v>
      </c>
      <c r="N25" s="73"/>
      <c r="O25" s="74"/>
      <c r="P25" s="27">
        <f t="shared" si="0"/>
        <v>13</v>
      </c>
    </row>
    <row r="26" spans="1:28" ht="15.6" x14ac:dyDescent="0.3">
      <c r="A26" s="33">
        <v>82113</v>
      </c>
      <c r="B26" s="65" t="s">
        <v>484</v>
      </c>
      <c r="C26" s="20" t="s">
        <v>451</v>
      </c>
      <c r="D26" s="82" t="str">
        <f>IF(ISBLANK($A26),"",INDEX(kluci!$A$1:$F$300,MATCH($A26,kluci!$A$1:$A$300,0),2))</f>
        <v>Horák Antonín</v>
      </c>
      <c r="E26" s="83">
        <f>IF(ISBLANK($A26),"",INDEX(kluci!$A$1:$F$300,MATCH($A26,kluci!$A$1:$A$300,0),3))</f>
        <v>2012</v>
      </c>
      <c r="F26" s="83" t="str">
        <f>IF(ISBLANK($A26),"",INDEX(kluci!$A$1:$F$300,MATCH($A26,kluci!$A$1:$A$300,0),4))</f>
        <v>U11</v>
      </c>
      <c r="G26" s="82" t="str">
        <f>IF(ISBLANK($A26),"",INDEX(kluci!$A$1:$F$300,MATCH($A26,kluci!$A$1:$A$300,0),5))</f>
        <v>TJ Sokol PP H. Králové 2</v>
      </c>
      <c r="H26" s="84" t="str">
        <f>IF(ISBLANK($A26),"",INDEX(kluci!$A$1:$F$300,MATCH($A26,kluci!$A$1:$A$300,0),6))</f>
        <v>HK</v>
      </c>
      <c r="I26" s="69"/>
      <c r="J26" s="70"/>
      <c r="K26" s="71"/>
      <c r="L26" s="23">
        <v>1</v>
      </c>
      <c r="M26" s="72">
        <v>12</v>
      </c>
      <c r="N26" s="73"/>
      <c r="O26" s="74"/>
      <c r="P26" s="27">
        <f t="shared" si="0"/>
        <v>13</v>
      </c>
    </row>
    <row r="27" spans="1:28" ht="15.6" x14ac:dyDescent="0.3">
      <c r="A27" s="33">
        <v>76468</v>
      </c>
      <c r="B27" s="65" t="s">
        <v>134</v>
      </c>
      <c r="C27" s="77" t="s">
        <v>132</v>
      </c>
      <c r="D27" s="82" t="str">
        <f>IF(ISBLANK($A27),"",INDEX(holky!$A$1:$F$120,MATCH($A27,holky!$A$1:$A$120,0),2))</f>
        <v>Mošková Dorota</v>
      </c>
      <c r="E27" s="83">
        <f>IF(ISBLANK($A27),"",INDEX(holky!$A$1:$F$120,MATCH($A27,holky!$A$1:$A$120,0),3))</f>
        <v>2012</v>
      </c>
      <c r="F27" s="83" t="str">
        <f>IF(ISBLANK($A27),"",INDEX(holky!$A$1:$F$120,MATCH($A27,holky!$A$1:$A$120,0),4))</f>
        <v>U11</v>
      </c>
      <c r="G27" s="82" t="str">
        <f>IF(ISBLANK($A27),"",INDEX(holky!$A$1:$F$120,MATCH($A27,holky!$A$1:$A$120,0),5))</f>
        <v>Chrast</v>
      </c>
      <c r="H27" s="104" t="str">
        <f>IF(ISBLANK($A27),"",INDEX(holky!$A$1:$F$120,MATCH($A27,holky!$A$1:$A$120,0),6))</f>
        <v>PA</v>
      </c>
      <c r="I27" s="22">
        <v>2</v>
      </c>
      <c r="J27" s="23">
        <v>2</v>
      </c>
      <c r="K27" s="23">
        <v>6</v>
      </c>
      <c r="L27" s="23"/>
      <c r="M27" s="23"/>
      <c r="N27" s="105"/>
      <c r="O27" s="22"/>
      <c r="P27" s="27">
        <f t="shared" si="0"/>
        <v>10</v>
      </c>
    </row>
    <row r="28" spans="1:28" ht="15.6" x14ac:dyDescent="0.3">
      <c r="A28" s="33">
        <v>78902</v>
      </c>
      <c r="B28" s="65" t="s">
        <v>231</v>
      </c>
      <c r="C28" s="20" t="s">
        <v>89</v>
      </c>
      <c r="D28" s="82" t="str">
        <f>IF(ISBLANK($A28),"",INDEX(kluci!$A$1:$F$300,MATCH($A28,kluci!$A$1:$A$300,0),2))</f>
        <v>Dolan Kryštof</v>
      </c>
      <c r="E28" s="83">
        <f>IF(ISBLANK($A28),"",INDEX(kluci!$A$1:$F$300,MATCH($A28,kluci!$A$1:$A$300,0),3))</f>
        <v>2011</v>
      </c>
      <c r="F28" s="83" t="str">
        <f>IF(ISBLANK($A28),"",INDEX(kluci!$A$1:$F$300,MATCH($A28,kluci!$A$1:$A$300,0),4))</f>
        <v>U11</v>
      </c>
      <c r="G28" s="82" t="str">
        <f>IF(ISBLANK($A28),"",INDEX(kluci!$A$1:$F$300,MATCH($A28,kluci!$A$1:$A$300,0),5))</f>
        <v>Chrudim Sokol</v>
      </c>
      <c r="H28" s="84" t="str">
        <f>IF(ISBLANK($A28),"",INDEX(kluci!$A$1:$F$300,MATCH($A28,kluci!$A$1:$A$300,0),6))</f>
        <v>PA</v>
      </c>
      <c r="I28" s="69"/>
      <c r="J28" s="70"/>
      <c r="K28" s="71">
        <v>2</v>
      </c>
      <c r="L28" s="70">
        <v>6</v>
      </c>
      <c r="M28" s="72"/>
      <c r="N28" s="73"/>
      <c r="O28" s="74"/>
      <c r="P28" s="27">
        <f t="shared" si="0"/>
        <v>8</v>
      </c>
    </row>
    <row r="29" spans="1:28" ht="15.6" x14ac:dyDescent="0.3">
      <c r="A29" s="7">
        <v>81159</v>
      </c>
      <c r="B29" s="65" t="s">
        <v>427</v>
      </c>
      <c r="C29" s="20" t="s">
        <v>449</v>
      </c>
      <c r="D29" s="82" t="str">
        <f>IF(ISBLANK($A29),"",INDEX(kluci!$A$1:$F$300,MATCH($A29,kluci!$A$1:$A$300,0),2))</f>
        <v>Ducháč Jan</v>
      </c>
      <c r="E29" s="83">
        <f>IF(ISBLANK($A29),"",INDEX(kluci!$A$1:$F$300,MATCH($A29,kluci!$A$1:$A$300,0),3))</f>
        <v>2012</v>
      </c>
      <c r="F29" s="83" t="str">
        <f>IF(ISBLANK($A29),"",INDEX(kluci!$A$1:$F$300,MATCH($A29,kluci!$A$1:$A$300,0),4))</f>
        <v>U11</v>
      </c>
      <c r="G29" s="82" t="str">
        <f>IF(ISBLANK($A29),"",INDEX(kluci!$A$1:$F$300,MATCH($A29,kluci!$A$1:$A$300,0),5))</f>
        <v>Česká Skalice</v>
      </c>
      <c r="H29" s="84" t="str">
        <f>IF(ISBLANK($A29),"",INDEX(kluci!$A$1:$F$300,MATCH($A29,kluci!$A$1:$A$300,0),6))</f>
        <v>HK</v>
      </c>
      <c r="I29" s="69">
        <v>4</v>
      </c>
      <c r="J29" s="70">
        <v>3</v>
      </c>
      <c r="K29" s="71"/>
      <c r="L29" s="70"/>
      <c r="M29" s="72"/>
      <c r="N29" s="73"/>
      <c r="O29" s="74"/>
      <c r="P29" s="27">
        <f t="shared" si="0"/>
        <v>7</v>
      </c>
    </row>
    <row r="30" spans="1:28" ht="15.6" x14ac:dyDescent="0.3">
      <c r="A30" s="7">
        <v>81481</v>
      </c>
      <c r="B30" s="65" t="s">
        <v>427</v>
      </c>
      <c r="C30" s="20" t="s">
        <v>449</v>
      </c>
      <c r="D30" s="82" t="str">
        <f>IF(ISBLANK($A30),"",INDEX(kluci!$A$1:$F$300,MATCH($A30,kluci!$A$1:$A$300,0),2))</f>
        <v>Mackowiak Matyáš</v>
      </c>
      <c r="E30" s="83">
        <f>IF(ISBLANK($A30),"",INDEX(kluci!$A$1:$F$300,MATCH($A30,kluci!$A$1:$A$300,0),3))</f>
        <v>2013</v>
      </c>
      <c r="F30" s="83" t="str">
        <f>IF(ISBLANK($A30),"",INDEX(kluci!$A$1:$F$300,MATCH($A30,kluci!$A$1:$A$300,0),4))</f>
        <v>U11</v>
      </c>
      <c r="G30" s="82" t="str">
        <f>IF(ISBLANK($A30),"",INDEX(kluci!$A$1:$F$300,MATCH($A30,kluci!$A$1:$A$300,0),5))</f>
        <v>Ústí nad Orlicí TTC</v>
      </c>
      <c r="H30" s="84" t="str">
        <f>IF(ISBLANK($A30),"",INDEX(kluci!$A$1:$F$300,MATCH($A30,kluci!$A$1:$A$300,0),6))</f>
        <v>PA</v>
      </c>
      <c r="I30" s="69">
        <v>2</v>
      </c>
      <c r="J30" s="70"/>
      <c r="K30" s="71">
        <v>5</v>
      </c>
      <c r="L30" s="70">
        <v>0</v>
      </c>
      <c r="M30" s="72"/>
      <c r="N30" s="73"/>
      <c r="O30" s="74"/>
      <c r="P30" s="27">
        <f t="shared" si="0"/>
        <v>7</v>
      </c>
    </row>
    <row r="31" spans="1:28" ht="15.6" x14ac:dyDescent="0.3">
      <c r="A31" s="33">
        <v>82164</v>
      </c>
      <c r="B31" s="65" t="s">
        <v>398</v>
      </c>
      <c r="C31" s="20" t="s">
        <v>404</v>
      </c>
      <c r="D31" s="82" t="str">
        <f>IF(ISBLANK($A31),"",INDEX(kluci!$A$1:$F$300,MATCH($A31,kluci!$A$1:$A$300,0),2))</f>
        <v>Resler Tomáš</v>
      </c>
      <c r="E31" s="83">
        <f>IF(ISBLANK($A31),"",INDEX(kluci!$A$1:$F$300,MATCH($A31,kluci!$A$1:$A$300,0),3))</f>
        <v>2011</v>
      </c>
      <c r="F31" s="83" t="str">
        <f>IF(ISBLANK($A31),"",INDEX(kluci!$A$1:$F$300,MATCH($A31,kluci!$A$1:$A$300,0),4))</f>
        <v>U11</v>
      </c>
      <c r="G31" s="82" t="str">
        <f>IF(ISBLANK($A31),"",INDEX(kluci!$A$1:$F$300,MATCH($A31,kluci!$A$1:$A$300,0),5))</f>
        <v>Chrudim Sokol</v>
      </c>
      <c r="H31" s="84" t="str">
        <f>IF(ISBLANK($A31),"",INDEX(kluci!$A$1:$F$300,MATCH($A31,kluci!$A$1:$A$300,0),6))</f>
        <v>PA</v>
      </c>
      <c r="I31" s="69"/>
      <c r="J31" s="70"/>
      <c r="K31" s="71"/>
      <c r="L31" s="23">
        <v>5</v>
      </c>
      <c r="M31" s="72"/>
      <c r="N31" s="73"/>
      <c r="O31" s="74"/>
      <c r="P31" s="27">
        <f t="shared" si="0"/>
        <v>5</v>
      </c>
    </row>
    <row r="32" spans="1:28" ht="15.6" x14ac:dyDescent="0.3">
      <c r="A32" s="33">
        <v>76466</v>
      </c>
      <c r="B32" s="65" t="s">
        <v>485</v>
      </c>
      <c r="C32" s="20" t="s">
        <v>231</v>
      </c>
      <c r="D32" s="82" t="str">
        <f>IF(ISBLANK($A32),"",INDEX(kluci!$A$1:$F$300,MATCH($A32,kluci!$A$1:$A$300,0),2))</f>
        <v>Jíra Matyáš</v>
      </c>
      <c r="E32" s="83">
        <f>IF(ISBLANK($A32),"",INDEX(kluci!$A$1:$F$300,MATCH($A32,kluci!$A$1:$A$300,0),3))</f>
        <v>2012</v>
      </c>
      <c r="F32" s="83" t="str">
        <f>IF(ISBLANK($A32),"",INDEX(kluci!$A$1:$F$300,MATCH($A32,kluci!$A$1:$A$300,0),4))</f>
        <v>U11</v>
      </c>
      <c r="G32" s="82" t="str">
        <f>IF(ISBLANK($A32),"",INDEX(kluci!$A$1:$F$300,MATCH($A32,kluci!$A$1:$A$300,0),5))</f>
        <v>Chrast</v>
      </c>
      <c r="H32" s="84" t="str">
        <f>IF(ISBLANK($A32),"",INDEX(kluci!$A$1:$F$300,MATCH($A32,kluci!$A$1:$A$300,0),6))</f>
        <v>PA</v>
      </c>
      <c r="I32" s="69"/>
      <c r="J32" s="70"/>
      <c r="K32" s="71">
        <v>4</v>
      </c>
      <c r="L32" s="70"/>
      <c r="M32" s="72"/>
      <c r="N32" s="73"/>
      <c r="O32" s="74"/>
      <c r="P32" s="27">
        <f t="shared" si="0"/>
        <v>4</v>
      </c>
    </row>
    <row r="33" spans="1:16" ht="15.6" x14ac:dyDescent="0.3">
      <c r="A33" s="7">
        <v>81560</v>
      </c>
      <c r="B33" s="65" t="s">
        <v>485</v>
      </c>
      <c r="C33" s="20" t="s">
        <v>450</v>
      </c>
      <c r="D33" s="82" t="str">
        <f>IF(ISBLANK($A33),"",INDEX(kluci!$A$1:$F$300,MATCH($A33,kluci!$A$1:$A$300,0),2))</f>
        <v>Šrámek Matěj</v>
      </c>
      <c r="E33" s="83">
        <f>IF(ISBLANK($A33),"",INDEX(kluci!$A$1:$F$300,MATCH($A33,kluci!$A$1:$A$300,0),3))</f>
        <v>2011</v>
      </c>
      <c r="F33" s="83" t="str">
        <f>IF(ISBLANK($A33),"",INDEX(kluci!$A$1:$F$300,MATCH($A33,kluci!$A$1:$A$300,0),4))</f>
        <v>U11</v>
      </c>
      <c r="G33" s="82" t="str">
        <f>IF(ISBLANK($A33),"",INDEX(kluci!$A$1:$F$300,MATCH($A33,kluci!$A$1:$A$300,0),5))</f>
        <v>Stěžery Sokol</v>
      </c>
      <c r="H33" s="84" t="str">
        <f>IF(ISBLANK($A33),"",INDEX(kluci!$A$1:$F$300,MATCH($A33,kluci!$A$1:$A$300,0),6))</f>
        <v>HK</v>
      </c>
      <c r="I33" s="69"/>
      <c r="J33" s="70">
        <v>1</v>
      </c>
      <c r="K33" s="71">
        <v>1</v>
      </c>
      <c r="L33" s="70"/>
      <c r="M33" s="72">
        <v>2</v>
      </c>
      <c r="N33" s="73"/>
      <c r="O33" s="74"/>
      <c r="P33" s="27">
        <f t="shared" si="0"/>
        <v>4</v>
      </c>
    </row>
    <row r="34" spans="1:16" ht="15.6" x14ac:dyDescent="0.3">
      <c r="A34" s="7">
        <v>81160</v>
      </c>
      <c r="B34" s="65" t="s">
        <v>486</v>
      </c>
      <c r="C34" s="20" t="s">
        <v>164</v>
      </c>
      <c r="D34" s="82" t="str">
        <f>IF(ISBLANK($A34),"",INDEX(kluci!$A$1:$F$300,MATCH($A34,kluci!$A$1:$A$300,0),2))</f>
        <v>Řehák Štěpán</v>
      </c>
      <c r="E34" s="83">
        <f>IF(ISBLANK($A34),"",INDEX(kluci!$A$1:$F$300,MATCH($A34,kluci!$A$1:$A$300,0),3))</f>
        <v>2012</v>
      </c>
      <c r="F34" s="83" t="str">
        <f>IF(ISBLANK($A34),"",INDEX(kluci!$A$1:$F$300,MATCH($A34,kluci!$A$1:$A$300,0),4))</f>
        <v>U11</v>
      </c>
      <c r="G34" s="82" t="str">
        <f>IF(ISBLANK($A34),"",INDEX(kluci!$A$1:$F$300,MATCH($A34,kluci!$A$1:$A$300,0),5))</f>
        <v>Česká Skalice</v>
      </c>
      <c r="H34" s="84" t="str">
        <f>IF(ISBLANK($A34),"",INDEX(kluci!$A$1:$F$300,MATCH($A34,kluci!$A$1:$A$300,0),6))</f>
        <v>HK</v>
      </c>
      <c r="I34" s="69">
        <v>1</v>
      </c>
      <c r="J34" s="70">
        <v>2</v>
      </c>
      <c r="K34" s="71"/>
      <c r="L34" s="70"/>
      <c r="M34" s="72"/>
      <c r="N34" s="73"/>
      <c r="O34" s="74"/>
      <c r="P34" s="27">
        <f t="shared" si="0"/>
        <v>3</v>
      </c>
    </row>
    <row r="35" spans="1:16" ht="15.6" x14ac:dyDescent="0.3">
      <c r="A35" s="7">
        <v>81903</v>
      </c>
      <c r="B35" s="65" t="s">
        <v>486</v>
      </c>
      <c r="C35" s="20" t="s">
        <v>452</v>
      </c>
      <c r="D35" s="82" t="str">
        <f>IF(ISBLANK($A35),"",INDEX(kluci!$A$1:$F$300,MATCH($A35,kluci!$A$1:$A$300,0),2))</f>
        <v>Kalvach Vojtěch</v>
      </c>
      <c r="E35" s="83">
        <f>IF(ISBLANK($A35),"",INDEX(kluci!$A$1:$F$300,MATCH($A35,kluci!$A$1:$A$300,0),3))</f>
        <v>2012</v>
      </c>
      <c r="F35" s="83" t="str">
        <f>IF(ISBLANK($A35),"",INDEX(kluci!$A$1:$F$300,MATCH($A35,kluci!$A$1:$A$300,0),4))</f>
        <v>U11</v>
      </c>
      <c r="G35" s="82" t="str">
        <f>IF(ISBLANK($A35),"",INDEX(kluci!$A$1:$F$300,MATCH($A35,kluci!$A$1:$A$300,0),5))</f>
        <v>Hostinné Tatran</v>
      </c>
      <c r="H35" s="84" t="str">
        <f>IF(ISBLANK($A35),"",INDEX(kluci!$A$1:$F$300,MATCH($A35,kluci!$A$1:$A$300,0),6))</f>
        <v>HK</v>
      </c>
      <c r="I35" s="69"/>
      <c r="J35" s="70"/>
      <c r="K35" s="71">
        <v>0</v>
      </c>
      <c r="L35" s="23"/>
      <c r="M35" s="72">
        <v>3</v>
      </c>
      <c r="N35" s="73"/>
      <c r="O35" s="74"/>
      <c r="P35" s="27">
        <f t="shared" si="0"/>
        <v>3</v>
      </c>
    </row>
    <row r="36" spans="1:16" ht="15.6" x14ac:dyDescent="0.3">
      <c r="A36" s="33">
        <v>2</v>
      </c>
      <c r="B36" s="65" t="s">
        <v>487</v>
      </c>
      <c r="C36" s="20" t="s">
        <v>450</v>
      </c>
      <c r="D36" s="82" t="str">
        <f>IF(ISBLANK($A36),"",INDEX(kluci!$A$1:$F$300,MATCH($A36,kluci!$A$1:$A$300,0),2))</f>
        <v>Bořek Matouš</v>
      </c>
      <c r="E36" s="83">
        <f>IF(ISBLANK($A36),"",INDEX(kluci!$A$1:$F$300,MATCH($A36,kluci!$A$1:$A$300,0),3))</f>
        <v>2012</v>
      </c>
      <c r="F36" s="83" t="str">
        <f>IF(ISBLANK($A36),"",INDEX(kluci!$A$1:$F$300,MATCH($A36,kluci!$A$1:$A$300,0),4))</f>
        <v>U11</v>
      </c>
      <c r="G36" s="82" t="str">
        <f>IF(ISBLANK($A36),"",INDEX(kluci!$A$1:$F$300,MATCH($A36,kluci!$A$1:$A$300,0),5))</f>
        <v>Pardubice Tesla</v>
      </c>
      <c r="H36" s="84" t="str">
        <f>IF(ISBLANK($A36),"",INDEX(kluci!$A$1:$F$300,MATCH($A36,kluci!$A$1:$A$300,0),6))</f>
        <v>PA</v>
      </c>
      <c r="I36" s="69"/>
      <c r="J36" s="70"/>
      <c r="K36" s="71"/>
      <c r="L36" s="23">
        <v>2</v>
      </c>
      <c r="M36" s="72"/>
      <c r="N36" s="73"/>
      <c r="O36" s="74"/>
      <c r="P36" s="27">
        <f t="shared" si="0"/>
        <v>2</v>
      </c>
    </row>
    <row r="37" spans="1:16" ht="15.6" x14ac:dyDescent="0.3">
      <c r="A37" s="7">
        <v>78159</v>
      </c>
      <c r="B37" s="65" t="s">
        <v>487</v>
      </c>
      <c r="C37" s="20" t="s">
        <v>450</v>
      </c>
      <c r="D37" s="82" t="str">
        <f>IF(ISBLANK($A37),"",INDEX(kluci!$A$1:$F$300,MATCH($A37,kluci!$A$1:$A$300,0),2))</f>
        <v>Melša Jan</v>
      </c>
      <c r="E37" s="83">
        <f>IF(ISBLANK($A37),"",INDEX(kluci!$A$1:$F$300,MATCH($A37,kluci!$A$1:$A$300,0),3))</f>
        <v>2012</v>
      </c>
      <c r="F37" s="83" t="str">
        <f>IF(ISBLANK($A37),"",INDEX(kluci!$A$1:$F$300,MATCH($A37,kluci!$A$1:$A$300,0),4))</f>
        <v>U11</v>
      </c>
      <c r="G37" s="82" t="str">
        <f>IF(ISBLANK($A37),"",INDEX(kluci!$A$1:$F$300,MATCH($A37,kluci!$A$1:$A$300,0),5))</f>
        <v>Vamberk Baník</v>
      </c>
      <c r="H37" s="84" t="str">
        <f>IF(ISBLANK($A37),"",INDEX(kluci!$A$1:$F$300,MATCH($A37,kluci!$A$1:$A$300,0),6))</f>
        <v>HK</v>
      </c>
      <c r="I37" s="69">
        <v>2</v>
      </c>
      <c r="J37" s="70"/>
      <c r="K37" s="71"/>
      <c r="L37" s="70"/>
      <c r="M37" s="72"/>
      <c r="N37" s="73"/>
      <c r="O37" s="74"/>
      <c r="P37" s="27">
        <f t="shared" ref="P37:P57" si="1">SUM(I37:N37)-O37</f>
        <v>2</v>
      </c>
    </row>
    <row r="38" spans="1:16" ht="15.6" x14ac:dyDescent="0.3">
      <c r="A38" s="7">
        <v>78312</v>
      </c>
      <c r="B38" s="65" t="s">
        <v>487</v>
      </c>
      <c r="C38" s="20" t="s">
        <v>450</v>
      </c>
      <c r="D38" s="82" t="str">
        <f>IF(ISBLANK($A38),"",INDEX(kluci!$A$1:$F$300,MATCH($A38,kluci!$A$1:$A$300,0),2))</f>
        <v>Kraus Robin</v>
      </c>
      <c r="E38" s="83">
        <f>IF(ISBLANK($A38),"",INDEX(kluci!$A$1:$F$300,MATCH($A38,kluci!$A$1:$A$300,0),3))</f>
        <v>2011</v>
      </c>
      <c r="F38" s="83" t="str">
        <f>IF(ISBLANK($A38),"",INDEX(kluci!$A$1:$F$300,MATCH($A38,kluci!$A$1:$A$300,0),4))</f>
        <v>U11</v>
      </c>
      <c r="G38" s="82" t="str">
        <f>IF(ISBLANK($A38),"",INDEX(kluci!$A$1:$F$300,MATCH($A38,kluci!$A$1:$A$300,0),5))</f>
        <v>Vamberk Baník</v>
      </c>
      <c r="H38" s="84" t="str">
        <f>IF(ISBLANK($A38),"",INDEX(kluci!$A$1:$F$300,MATCH($A38,kluci!$A$1:$A$300,0),6))</f>
        <v>HK</v>
      </c>
      <c r="I38" s="69">
        <v>2</v>
      </c>
      <c r="J38" s="70"/>
      <c r="K38" s="71"/>
      <c r="L38" s="70"/>
      <c r="M38" s="72"/>
      <c r="N38" s="73"/>
      <c r="O38" s="74"/>
      <c r="P38" s="27">
        <f t="shared" si="1"/>
        <v>2</v>
      </c>
    </row>
    <row r="39" spans="1:16" ht="15.6" x14ac:dyDescent="0.3">
      <c r="A39" s="7">
        <v>73575</v>
      </c>
      <c r="B39" s="65" t="s">
        <v>487</v>
      </c>
      <c r="C39" s="77" t="s">
        <v>133</v>
      </c>
      <c r="D39" s="82" t="str">
        <f>IF(ISBLANK($A39),"",INDEX(holky!$A$1:$F$120,MATCH($A39,holky!$A$1:$A$120,0),2))</f>
        <v xml:space="preserve">Palusková Kristýna </v>
      </c>
      <c r="E39" s="83">
        <f>IF(ISBLANK($A39),"",INDEX(holky!$A$1:$F$120,MATCH($A39,holky!$A$1:$A$120,0),3))</f>
        <v>2011</v>
      </c>
      <c r="F39" s="83" t="str">
        <f>IF(ISBLANK($A39),"",INDEX(holky!$A$1:$F$120,MATCH($A39,holky!$A$1:$A$120,0),4))</f>
        <v>U11</v>
      </c>
      <c r="G39" s="82" t="str">
        <f>IF(ISBLANK($A39),"",INDEX(holky!$A$1:$F$120,MATCH($A39,holky!$A$1:$A$120,0),5))</f>
        <v>Jaroměř Jiskra</v>
      </c>
      <c r="H39" s="104" t="str">
        <f>IF(ISBLANK($A39),"",INDEX(holky!$A$1:$F$120,MATCH($A39,holky!$A$1:$A$120,0),6))</f>
        <v>HK</v>
      </c>
      <c r="I39" s="22"/>
      <c r="J39" s="23">
        <v>2</v>
      </c>
      <c r="K39" s="23"/>
      <c r="L39" s="23"/>
      <c r="M39" s="23"/>
      <c r="N39" s="105"/>
      <c r="O39" s="22"/>
      <c r="P39" s="27">
        <f t="shared" si="1"/>
        <v>2</v>
      </c>
    </row>
    <row r="40" spans="1:16" ht="15.6" x14ac:dyDescent="0.3">
      <c r="A40" s="7">
        <v>81626</v>
      </c>
      <c r="B40" s="65" t="s">
        <v>488</v>
      </c>
      <c r="C40" s="20"/>
      <c r="D40" s="82" t="str">
        <f>IF(ISBLANK($A40),"",INDEX(kluci!$A$1:$F$300,MATCH($A40,kluci!$A$1:$A$300,0),2))</f>
        <v>Drozdík Mikuláš</v>
      </c>
      <c r="E40" s="83">
        <f>IF(ISBLANK($A40),"",INDEX(kluci!$A$1:$F$300,MATCH($A40,kluci!$A$1:$A$300,0),3))</f>
        <v>2012</v>
      </c>
      <c r="F40" s="83" t="str">
        <f>IF(ISBLANK($A40),"",INDEX(kluci!$A$1:$F$300,MATCH($A40,kluci!$A$1:$A$300,0),4))</f>
        <v>U11</v>
      </c>
      <c r="G40" s="82" t="str">
        <f>IF(ISBLANK($A40),"",INDEX(kluci!$A$1:$F$300,MATCH($A40,kluci!$A$1:$A$300,0),5))</f>
        <v>Záhornice KPST</v>
      </c>
      <c r="H40" s="84" t="str">
        <f>IF(ISBLANK($A40),"",INDEX(kluci!$A$1:$F$300,MATCH($A40,kluci!$A$1:$A$300,0),6))</f>
        <v>HK</v>
      </c>
      <c r="I40" s="69"/>
      <c r="J40" s="70"/>
      <c r="K40" s="71"/>
      <c r="L40" s="70"/>
      <c r="M40" s="72">
        <v>1</v>
      </c>
      <c r="N40" s="73"/>
      <c r="O40" s="74"/>
      <c r="P40" s="27">
        <f t="shared" si="1"/>
        <v>1</v>
      </c>
    </row>
    <row r="41" spans="1:16" ht="15.6" x14ac:dyDescent="0.3">
      <c r="A41" s="7">
        <v>80209</v>
      </c>
      <c r="B41" s="65" t="s">
        <v>488</v>
      </c>
      <c r="C41" s="20" t="s">
        <v>451</v>
      </c>
      <c r="D41" s="82" t="str">
        <f>IF(ISBLANK($A41),"",INDEX(kluci!$A$1:$F$300,MATCH($A41,kluci!$A$1:$A$300,0),2))</f>
        <v>Holeček Karel</v>
      </c>
      <c r="E41" s="83">
        <f>IF(ISBLANK($A41),"",INDEX(kluci!$A$1:$F$300,MATCH($A41,kluci!$A$1:$A$300,0),3))</f>
        <v>2011</v>
      </c>
      <c r="F41" s="83" t="str">
        <f>IF(ISBLANK($A41),"",INDEX(kluci!$A$1:$F$300,MATCH($A41,kluci!$A$1:$A$300,0),4))</f>
        <v>U11</v>
      </c>
      <c r="G41" s="82" t="str">
        <f>IF(ISBLANK($A41),"",INDEX(kluci!$A$1:$F$300,MATCH($A41,kluci!$A$1:$A$300,0),5))</f>
        <v>Jaroměř Jiskra</v>
      </c>
      <c r="H41" s="84" t="str">
        <f>IF(ISBLANK($A41),"",INDEX(kluci!$A$1:$F$300,MATCH($A41,kluci!$A$1:$A$300,0),6))</f>
        <v>HK</v>
      </c>
      <c r="I41" s="69">
        <v>1</v>
      </c>
      <c r="J41" s="70">
        <v>0</v>
      </c>
      <c r="K41" s="71"/>
      <c r="L41" s="23"/>
      <c r="M41" s="72"/>
      <c r="N41" s="73"/>
      <c r="O41" s="74"/>
      <c r="P41" s="27">
        <f t="shared" si="1"/>
        <v>1</v>
      </c>
    </row>
    <row r="42" spans="1:16" ht="15.6" x14ac:dyDescent="0.3">
      <c r="A42" s="7">
        <v>79273</v>
      </c>
      <c r="B42" s="65" t="s">
        <v>488</v>
      </c>
      <c r="C42" s="20" t="s">
        <v>451</v>
      </c>
      <c r="D42" s="82" t="str">
        <f>IF(ISBLANK($A42),"",INDEX(kluci!$A$1:$F$300,MATCH($A42,kluci!$A$1:$A$300,0),2))</f>
        <v>Sak Vojtěch</v>
      </c>
      <c r="E42" s="83">
        <f>IF(ISBLANK($A42),"",INDEX(kluci!$A$1:$F$300,MATCH($A42,kluci!$A$1:$A$300,0),3))</f>
        <v>2011</v>
      </c>
      <c r="F42" s="83" t="str">
        <f>IF(ISBLANK($A42),"",INDEX(kluci!$A$1:$F$300,MATCH($A42,kluci!$A$1:$A$300,0),4))</f>
        <v>U11</v>
      </c>
      <c r="G42" s="82" t="str">
        <f>IF(ISBLANK($A42),"",INDEX(kluci!$A$1:$F$300,MATCH($A42,kluci!$A$1:$A$300,0),5))</f>
        <v>Stěžery Sokol</v>
      </c>
      <c r="H42" s="84" t="str">
        <f>IF(ISBLANK($A42),"",INDEX(kluci!$A$1:$F$300,MATCH($A42,kluci!$A$1:$A$300,0),6))</f>
        <v>HK</v>
      </c>
      <c r="I42" s="69">
        <v>1</v>
      </c>
      <c r="J42" s="70"/>
      <c r="K42" s="71"/>
      <c r="L42" s="70"/>
      <c r="M42" s="72"/>
      <c r="N42" s="73"/>
      <c r="O42" s="74"/>
      <c r="P42" s="27">
        <f t="shared" si="1"/>
        <v>1</v>
      </c>
    </row>
    <row r="43" spans="1:16" ht="15.6" x14ac:dyDescent="0.3">
      <c r="A43" s="7">
        <v>80096</v>
      </c>
      <c r="B43" s="65" t="s">
        <v>488</v>
      </c>
      <c r="C43" s="20" t="s">
        <v>451</v>
      </c>
      <c r="D43" s="82" t="str">
        <f>IF(ISBLANK($A43),"",INDEX(kluci!$A$1:$F$300,MATCH($A43,kluci!$A$1:$A$300,0),2))</f>
        <v>Louda Vítězslav</v>
      </c>
      <c r="E43" s="83">
        <f>IF(ISBLANK($A43),"",INDEX(kluci!$A$1:$F$300,MATCH($A43,kluci!$A$1:$A$300,0),3))</f>
        <v>2015</v>
      </c>
      <c r="F43" s="83" t="str">
        <f>IF(ISBLANK($A43),"",INDEX(kluci!$A$1:$F$300,MATCH($A43,kluci!$A$1:$A$300,0),4))</f>
        <v>U11</v>
      </c>
      <c r="G43" s="82" t="str">
        <f>IF(ISBLANK($A43),"",INDEX(kluci!$A$1:$F$300,MATCH($A43,kluci!$A$1:$A$300,0),5))</f>
        <v xml:space="preserve">Josefov Sokol </v>
      </c>
      <c r="H43" s="84" t="str">
        <f>IF(ISBLANK($A43),"",INDEX(kluci!$A$1:$F$300,MATCH($A43,kluci!$A$1:$A$300,0),6))</f>
        <v>HK</v>
      </c>
      <c r="I43" s="69"/>
      <c r="J43" s="70">
        <v>1</v>
      </c>
      <c r="K43" s="71"/>
      <c r="L43" s="70">
        <v>0</v>
      </c>
      <c r="M43" s="72"/>
      <c r="N43" s="73"/>
      <c r="O43" s="74"/>
      <c r="P43" s="27">
        <f t="shared" si="1"/>
        <v>1</v>
      </c>
    </row>
    <row r="44" spans="1:16" ht="15.6" x14ac:dyDescent="0.3">
      <c r="A44" s="7">
        <v>76470</v>
      </c>
      <c r="B44" s="65" t="s">
        <v>488</v>
      </c>
      <c r="C44" s="20" t="s">
        <v>451</v>
      </c>
      <c r="D44" s="82" t="str">
        <f>IF(ISBLANK($A44),"",INDEX(kluci!$A$1:$F$300,MATCH($A44,kluci!$A$1:$A$300,0),2))</f>
        <v>Štantejský Martin</v>
      </c>
      <c r="E44" s="83">
        <f>IF(ISBLANK($A44),"",INDEX(kluci!$A$1:$F$300,MATCH($A44,kluci!$A$1:$A$300,0),3))</f>
        <v>2012</v>
      </c>
      <c r="F44" s="83" t="str">
        <f>IF(ISBLANK($A44),"",INDEX(kluci!$A$1:$F$300,MATCH($A44,kluci!$A$1:$A$300,0),4))</f>
        <v>U11</v>
      </c>
      <c r="G44" s="82" t="str">
        <f>IF(ISBLANK($A44),"",INDEX(kluci!$A$1:$F$300,MATCH($A44,kluci!$A$1:$A$300,0),5))</f>
        <v>Chrast</v>
      </c>
      <c r="H44" s="84" t="str">
        <f>IF(ISBLANK($A44),"",INDEX(kluci!$A$1:$F$300,MATCH($A44,kluci!$A$1:$A$300,0),6))</f>
        <v>PA</v>
      </c>
      <c r="I44" s="69"/>
      <c r="J44" s="70"/>
      <c r="K44" s="71">
        <v>1</v>
      </c>
      <c r="L44" s="70"/>
      <c r="M44" s="72"/>
      <c r="N44" s="73"/>
      <c r="O44" s="74"/>
      <c r="P44" s="27">
        <f t="shared" si="1"/>
        <v>1</v>
      </c>
    </row>
    <row r="45" spans="1:16" ht="15.6" x14ac:dyDescent="0.3">
      <c r="A45" s="7">
        <v>77814</v>
      </c>
      <c r="B45" s="65" t="s">
        <v>488</v>
      </c>
      <c r="C45" s="77"/>
      <c r="D45" s="82" t="str">
        <f>IF(ISBLANK($A45),"",INDEX(holky!$A$1:$F$120,MATCH($A45,holky!$A$1:$A$120,0),2))</f>
        <v>Mervartová Nikol</v>
      </c>
      <c r="E45" s="83">
        <f>IF(ISBLANK($A45),"",INDEX(holky!$A$1:$F$120,MATCH($A45,holky!$A$1:$A$120,0),3))</f>
        <v>2012</v>
      </c>
      <c r="F45" s="83" t="str">
        <f>IF(ISBLANK($A45),"",INDEX(holky!$A$1:$F$120,MATCH($A45,holky!$A$1:$A$120,0),4))</f>
        <v>U11</v>
      </c>
      <c r="G45" s="82" t="str">
        <f>IF(ISBLANK($A45),"",INDEX(holky!$A$1:$F$120,MATCH($A45,holky!$A$1:$A$120,0),5))</f>
        <v>Záhornice KPST</v>
      </c>
      <c r="H45" s="104" t="str">
        <f>IF(ISBLANK($A45),"",INDEX(holky!$A$1:$F$120,MATCH($A45,holky!$A$1:$A$120,0),6))</f>
        <v>HK</v>
      </c>
      <c r="I45" s="22"/>
      <c r="J45" s="23"/>
      <c r="K45" s="23"/>
      <c r="L45" s="23"/>
      <c r="M45" s="23">
        <v>1</v>
      </c>
      <c r="N45" s="105"/>
      <c r="O45" s="22"/>
      <c r="P45" s="27">
        <f t="shared" si="1"/>
        <v>1</v>
      </c>
    </row>
    <row r="46" spans="1:16" ht="15.6" x14ac:dyDescent="0.3">
      <c r="A46" s="7">
        <v>82014</v>
      </c>
      <c r="B46" s="65" t="s">
        <v>488</v>
      </c>
      <c r="C46" s="77" t="s">
        <v>397</v>
      </c>
      <c r="D46" s="78" t="str">
        <f>IF(ISBLANK($A46),"",INDEX(holky!$A$1:$F$120,MATCH($A46,holky!$A$1:$A$120,0),2))</f>
        <v>Vodstrčilová Adéla</v>
      </c>
      <c r="E46" s="79">
        <f>IF(ISBLANK($A46),"",INDEX(holky!$A$1:$F$120,MATCH($A46,holky!$A$1:$A$120,0),3))</f>
        <v>2011</v>
      </c>
      <c r="F46" s="79" t="str">
        <f>IF(ISBLANK($A46),"",INDEX(holky!$A$1:$F$120,MATCH($A46,holky!$A$1:$A$120,0),4))</f>
        <v>U11</v>
      </c>
      <c r="G46" s="78" t="str">
        <f>IF(ISBLANK($A46),"",INDEX(holky!$A$1:$F$120,MATCH($A46,holky!$A$1:$A$120,0),5))</f>
        <v>Chrudim Sokol</v>
      </c>
      <c r="H46" s="79" t="str">
        <f>IF(ISBLANK($A46),"",INDEX(holky!$A$1:$F$120,MATCH($A46,holky!$A$1:$A$120,0),6))</f>
        <v>PA</v>
      </c>
      <c r="I46" s="22"/>
      <c r="J46" s="23"/>
      <c r="K46" s="23">
        <v>1</v>
      </c>
      <c r="L46" s="23"/>
      <c r="M46" s="23"/>
      <c r="N46" s="25"/>
      <c r="O46" s="22"/>
      <c r="P46" s="27">
        <f t="shared" si="1"/>
        <v>1</v>
      </c>
    </row>
    <row r="47" spans="1:16" ht="15.6" x14ac:dyDescent="0.3">
      <c r="A47" s="7">
        <v>82013</v>
      </c>
      <c r="B47" s="65" t="s">
        <v>488</v>
      </c>
      <c r="C47" s="77" t="s">
        <v>397</v>
      </c>
      <c r="D47" s="80" t="str">
        <f>IF(ISBLANK($A47),"",INDEX(holky!$A$1:$F$120,MATCH($A47,holky!$A$1:$A$120,0),2))</f>
        <v>Hrubá Evelin</v>
      </c>
      <c r="E47" s="81">
        <f>IF(ISBLANK($A47),"",INDEX(holky!$A$1:$F$120,MATCH($A47,holky!$A$1:$A$120,0),3))</f>
        <v>2011</v>
      </c>
      <c r="F47" s="81" t="str">
        <f>IF(ISBLANK($A47),"",INDEX(holky!$A$1:$F$120,MATCH($A47,holky!$A$1:$A$120,0),4))</f>
        <v>U11</v>
      </c>
      <c r="G47" s="82" t="str">
        <f>IF(ISBLANK($A47),"",INDEX(holky!$A$1:$F$120,MATCH($A47,holky!$A$1:$A$120,0),5))</f>
        <v>Chrudim Sokol</v>
      </c>
      <c r="H47" s="79" t="str">
        <f>IF(ISBLANK($A47),"",INDEX(holky!$A$1:$F$120,MATCH($A47,holky!$A$1:$A$120,0),6))</f>
        <v>PA</v>
      </c>
      <c r="I47" s="22"/>
      <c r="J47" s="23"/>
      <c r="K47" s="23">
        <v>1</v>
      </c>
      <c r="L47" s="23">
        <v>0</v>
      </c>
      <c r="M47" s="23"/>
      <c r="N47" s="25"/>
      <c r="O47" s="22"/>
      <c r="P47" s="27">
        <f t="shared" si="1"/>
        <v>1</v>
      </c>
    </row>
    <row r="48" spans="1:16" ht="15.6" x14ac:dyDescent="0.3">
      <c r="A48" s="7">
        <v>81627</v>
      </c>
      <c r="B48" s="22" t="s">
        <v>415</v>
      </c>
      <c r="C48" s="20"/>
      <c r="D48" s="80" t="str">
        <f>IF(ISBLANK($A48),"",INDEX(kluci!$A$1:$F$300,MATCH($A48,kluci!$A$1:$A$300,0),2))</f>
        <v>Novotný Miroslav</v>
      </c>
      <c r="E48" s="81">
        <f>IF(ISBLANK($A48),"",INDEX(kluci!$A$1:$F$300,MATCH($A48,kluci!$A$1:$A$300,0),3))</f>
        <v>2013</v>
      </c>
      <c r="F48" s="81" t="str">
        <f>IF(ISBLANK($A48),"",INDEX(kluci!$A$1:$F$300,MATCH($A48,kluci!$A$1:$A$300,0),4))</f>
        <v>U11</v>
      </c>
      <c r="G48" s="82" t="str">
        <f>IF(ISBLANK($A48),"",INDEX(kluci!$A$1:$F$300,MATCH($A48,kluci!$A$1:$A$300,0),5))</f>
        <v>Záhornice KPST</v>
      </c>
      <c r="H48" s="107" t="str">
        <f>IF(ISBLANK($A48),"",INDEX(kluci!$A$1:$F$300,MATCH($A48,kluci!$A$1:$A$300,0),6))</f>
        <v>HK</v>
      </c>
      <c r="I48" s="69"/>
      <c r="J48" s="70"/>
      <c r="K48" s="71"/>
      <c r="L48" s="70"/>
      <c r="M48" s="72">
        <v>0</v>
      </c>
      <c r="N48" s="106"/>
      <c r="O48" s="74"/>
      <c r="P48" s="27">
        <f t="shared" si="1"/>
        <v>0</v>
      </c>
    </row>
    <row r="49" spans="1:16" ht="15.6" x14ac:dyDescent="0.3">
      <c r="A49" s="33">
        <v>78658</v>
      </c>
      <c r="B49" s="22" t="s">
        <v>415</v>
      </c>
      <c r="C49" s="20" t="s">
        <v>452</v>
      </c>
      <c r="D49" s="80" t="str">
        <f>IF(ISBLANK($A49),"",INDEX(kluci!$A$1:$F$300,MATCH($A49,kluci!$A$1:$A$300,0),2))</f>
        <v>Čopian Vilém</v>
      </c>
      <c r="E49" s="81">
        <f>IF(ISBLANK($A49),"",INDEX(kluci!$A$1:$F$300,MATCH($A49,kluci!$A$1:$A$300,0),3))</f>
        <v>2012</v>
      </c>
      <c r="F49" s="81" t="str">
        <f>IF(ISBLANK($A49),"",INDEX(kluci!$A$1:$F$300,MATCH($A49,kluci!$A$1:$A$300,0),4))</f>
        <v>U11</v>
      </c>
      <c r="G49" s="82" t="str">
        <f>IF(ISBLANK($A49),"",INDEX(kluci!$A$1:$F$300,MATCH($A49,kluci!$A$1:$A$300,0),5))</f>
        <v>Ústí nad Orlicí TTC</v>
      </c>
      <c r="H49" s="107" t="str">
        <f>IF(ISBLANK($A49),"",INDEX(kluci!$A$1:$F$300,MATCH($A49,kluci!$A$1:$A$300,0),6))</f>
        <v>PA</v>
      </c>
      <c r="I49" s="69"/>
      <c r="J49" s="70"/>
      <c r="K49" s="71"/>
      <c r="L49" s="23">
        <v>0</v>
      </c>
      <c r="M49" s="72"/>
      <c r="N49" s="106"/>
      <c r="O49" s="74"/>
      <c r="P49" s="27">
        <f t="shared" si="1"/>
        <v>0</v>
      </c>
    </row>
    <row r="50" spans="1:16" ht="15.6" x14ac:dyDescent="0.3">
      <c r="A50" s="33">
        <v>73675</v>
      </c>
      <c r="B50" s="22" t="s">
        <v>415</v>
      </c>
      <c r="C50" s="20" t="s">
        <v>452</v>
      </c>
      <c r="D50" s="80" t="str">
        <f>IF(ISBLANK($A50),"",INDEX(kluci!$A$1:$F$300,MATCH($A50,kluci!$A$1:$A$300,0),2))</f>
        <v>Hadinec David</v>
      </c>
      <c r="E50" s="81">
        <f>IF(ISBLANK($A50),"",INDEX(kluci!$A$1:$F$300,MATCH($A50,kluci!$A$1:$A$300,0),3))</f>
        <v>2011</v>
      </c>
      <c r="F50" s="81" t="str">
        <f>IF(ISBLANK($A50),"",INDEX(kluci!$A$1:$F$300,MATCH($A50,kluci!$A$1:$A$300,0),4))</f>
        <v>U11</v>
      </c>
      <c r="G50" s="82" t="str">
        <f>IF(ISBLANK($A50),"",INDEX(kluci!$A$1:$F$300,MATCH($A50,kluci!$A$1:$A$300,0),5))</f>
        <v xml:space="preserve">Josefov Sokol </v>
      </c>
      <c r="H50" s="107" t="str">
        <f>IF(ISBLANK($A50),"",INDEX(kluci!$A$1:$F$300,MATCH($A50,kluci!$A$1:$A$300,0),6))</f>
        <v>HK</v>
      </c>
      <c r="I50" s="22">
        <v>0</v>
      </c>
      <c r="J50" s="23"/>
      <c r="K50" s="23"/>
      <c r="L50" s="70"/>
      <c r="M50" s="23"/>
      <c r="N50" s="27"/>
      <c r="O50" s="22"/>
      <c r="P50" s="27">
        <f t="shared" si="1"/>
        <v>0</v>
      </c>
    </row>
    <row r="51" spans="1:16" ht="15.6" x14ac:dyDescent="0.3">
      <c r="A51" s="7">
        <v>79457</v>
      </c>
      <c r="B51" s="22" t="s">
        <v>415</v>
      </c>
      <c r="C51" s="20" t="s">
        <v>452</v>
      </c>
      <c r="D51" s="80" t="str">
        <f>IF(ISBLANK($A51),"",INDEX(kluci!$A$1:$F$300,MATCH($A51,kluci!$A$1:$A$300,0),2))</f>
        <v>Hes František</v>
      </c>
      <c r="E51" s="81">
        <f>IF(ISBLANK($A51),"",INDEX(kluci!$A$1:$F$300,MATCH($A51,kluci!$A$1:$A$300,0),3))</f>
        <v>2012</v>
      </c>
      <c r="F51" s="81" t="str">
        <f>IF(ISBLANK($A51),"",INDEX(kluci!$A$1:$F$300,MATCH($A51,kluci!$A$1:$A$300,0),4))</f>
        <v>U11</v>
      </c>
      <c r="G51" s="82" t="str">
        <f>IF(ISBLANK($A51),"",INDEX(kluci!$A$1:$F$300,MATCH($A51,kluci!$A$1:$A$300,0),5))</f>
        <v>Chrast</v>
      </c>
      <c r="H51" s="107" t="str">
        <f>IF(ISBLANK($A51),"",INDEX(kluci!$A$1:$F$300,MATCH($A51,kluci!$A$1:$A$300,0),6))</f>
        <v>PA</v>
      </c>
      <c r="I51" s="69">
        <v>0</v>
      </c>
      <c r="J51" s="70"/>
      <c r="K51" s="71"/>
      <c r="L51" s="23"/>
      <c r="M51" s="72"/>
      <c r="N51" s="106"/>
      <c r="O51" s="74"/>
      <c r="P51" s="27">
        <f t="shared" si="1"/>
        <v>0</v>
      </c>
    </row>
    <row r="52" spans="1:16" ht="15.6" x14ac:dyDescent="0.3">
      <c r="A52" s="7">
        <v>80274</v>
      </c>
      <c r="B52" s="22" t="s">
        <v>415</v>
      </c>
      <c r="C52" s="20" t="s">
        <v>452</v>
      </c>
      <c r="D52" s="80" t="str">
        <f>IF(ISBLANK($A52),"",INDEX(kluci!$A$1:$F$300,MATCH($A52,kluci!$A$1:$A$300,0),2))</f>
        <v>Bartoš Dominik</v>
      </c>
      <c r="E52" s="81">
        <f>IF(ISBLANK($A52),"",INDEX(kluci!$A$1:$F$300,MATCH($A52,kluci!$A$1:$A$300,0),3))</f>
        <v>2013</v>
      </c>
      <c r="F52" s="81" t="str">
        <f>IF(ISBLANK($A52),"",INDEX(kluci!$A$1:$F$300,MATCH($A52,kluci!$A$1:$A$300,0),4))</f>
        <v>U11</v>
      </c>
      <c r="G52" s="82" t="str">
        <f>IF(ISBLANK($A52),"",INDEX(kluci!$A$1:$F$300,MATCH($A52,kluci!$A$1:$A$300,0),5))</f>
        <v>Hostinné Tatran</v>
      </c>
      <c r="H52" s="107" t="str">
        <f>IF(ISBLANK($A52),"",INDEX(kluci!$A$1:$F$300,MATCH($A52,kluci!$A$1:$A$300,0),6))</f>
        <v>HK</v>
      </c>
      <c r="I52" s="69"/>
      <c r="J52" s="70"/>
      <c r="K52" s="71">
        <v>0</v>
      </c>
      <c r="L52" s="70"/>
      <c r="M52" s="72">
        <v>0</v>
      </c>
      <c r="N52" s="106"/>
      <c r="O52" s="74"/>
      <c r="P52" s="27">
        <f t="shared" si="1"/>
        <v>0</v>
      </c>
    </row>
    <row r="53" spans="1:16" ht="15.6" x14ac:dyDescent="0.3">
      <c r="A53" s="7">
        <v>81487</v>
      </c>
      <c r="B53" s="22" t="s">
        <v>415</v>
      </c>
      <c r="C53" s="77"/>
      <c r="D53" s="80" t="str">
        <f>IF(ISBLANK($A53),"",INDEX(holky!$A$1:$F$120,MATCH($A53,holky!$A$1:$A$120,0),2))</f>
        <v>Zilvarová Veronika</v>
      </c>
      <c r="E53" s="81">
        <f>IF(ISBLANK($A53),"",INDEX(holky!$A$1:$F$120,MATCH($A53,holky!$A$1:$A$120,0),3))</f>
        <v>2014</v>
      </c>
      <c r="F53" s="81" t="str">
        <f>IF(ISBLANK($A53),"",INDEX(holky!$A$1:$F$120,MATCH($A53,holky!$A$1:$A$120,0),4))</f>
        <v>U11</v>
      </c>
      <c r="G53" s="82" t="str">
        <f>IF(ISBLANK($A53),"",INDEX(holky!$A$1:$F$120,MATCH($A53,holky!$A$1:$A$120,0),5))</f>
        <v>Záhornice KPST</v>
      </c>
      <c r="H53" s="92" t="str">
        <f>IF(ISBLANK($A53),"",INDEX(holky!$A$1:$F$120,MATCH($A53,holky!$A$1:$A$120,0),6))</f>
        <v>HK</v>
      </c>
      <c r="I53" s="22"/>
      <c r="J53" s="23"/>
      <c r="K53" s="23"/>
      <c r="L53" s="23"/>
      <c r="M53" s="23">
        <v>0</v>
      </c>
      <c r="N53" s="25"/>
      <c r="O53" s="22"/>
      <c r="P53" s="27">
        <f t="shared" si="1"/>
        <v>0</v>
      </c>
    </row>
    <row r="54" spans="1:16" ht="15.6" x14ac:dyDescent="0.3">
      <c r="A54" s="7">
        <v>82321</v>
      </c>
      <c r="B54" s="22" t="s">
        <v>415</v>
      </c>
      <c r="C54" s="77"/>
      <c r="D54" s="78" t="str">
        <f>IF(ISBLANK($A54),"",INDEX(holky!$A$1:$F$120,MATCH($A54,holky!$A$1:$A$120,0),2))</f>
        <v>Borecká Karolína</v>
      </c>
      <c r="E54" s="79">
        <f>IF(ISBLANK($A54),"",INDEX(holky!$A$1:$F$120,MATCH($A54,holky!$A$1:$A$120,0),3))</f>
        <v>2013</v>
      </c>
      <c r="F54" s="79" t="str">
        <f>IF(ISBLANK($A54),"",INDEX(holky!$A$1:$F$120,MATCH($A54,holky!$A$1:$A$120,0),4))</f>
        <v>U11</v>
      </c>
      <c r="G54" s="78" t="str">
        <f>IF(ISBLANK($A54),"",INDEX(holky!$A$1:$F$120,MATCH($A54,holky!$A$1:$A$120,0),5))</f>
        <v>Záhornice KPST</v>
      </c>
      <c r="H54" s="79" t="str">
        <f>IF(ISBLANK($A54),"",INDEX(holky!$A$1:$F$120,MATCH($A54,holky!$A$1:$A$120,0),6))</f>
        <v>HK</v>
      </c>
      <c r="I54" s="22"/>
      <c r="J54" s="23"/>
      <c r="K54" s="23"/>
      <c r="L54" s="23"/>
      <c r="M54" s="23">
        <v>0</v>
      </c>
      <c r="N54" s="25"/>
      <c r="O54" s="22"/>
      <c r="P54" s="27">
        <f t="shared" si="1"/>
        <v>0</v>
      </c>
    </row>
    <row r="55" spans="1:16" ht="15.6" x14ac:dyDescent="0.3">
      <c r="A55" s="7">
        <v>82320</v>
      </c>
      <c r="B55" s="22" t="s">
        <v>415</v>
      </c>
      <c r="C55" s="77"/>
      <c r="D55" s="78" t="str">
        <f>IF(ISBLANK($A55),"",INDEX(holky!$A$1:$F$120,MATCH($A55,holky!$A$1:$A$120,0),2))</f>
        <v>Babicová Natálie</v>
      </c>
      <c r="E55" s="79">
        <f>IF(ISBLANK($A55),"",INDEX(holky!$A$1:$F$120,MATCH($A55,holky!$A$1:$A$120,0),3))</f>
        <v>2014</v>
      </c>
      <c r="F55" s="79" t="str">
        <f>IF(ISBLANK($A55),"",INDEX(holky!$A$1:$F$120,MATCH($A55,holky!$A$1:$A$120,0),4))</f>
        <v>U11</v>
      </c>
      <c r="G55" s="78" t="str">
        <f>IF(ISBLANK($A55),"",INDEX(holky!$A$1:$F$120,MATCH($A55,holky!$A$1:$A$120,0),5))</f>
        <v>Záhornice KPST</v>
      </c>
      <c r="H55" s="79" t="str">
        <f>IF(ISBLANK($A55),"",INDEX(holky!$A$1:$F$120,MATCH($A55,holky!$A$1:$A$120,0),6))</f>
        <v>HK</v>
      </c>
      <c r="I55" s="22"/>
      <c r="J55" s="23"/>
      <c r="K55" s="23"/>
      <c r="L55" s="23"/>
      <c r="M55" s="23">
        <v>0</v>
      </c>
      <c r="N55" s="25"/>
      <c r="O55" s="22"/>
      <c r="P55" s="27">
        <f t="shared" si="1"/>
        <v>0</v>
      </c>
    </row>
    <row r="56" spans="1:16" ht="15.6" x14ac:dyDescent="0.3">
      <c r="A56" s="7">
        <v>80946</v>
      </c>
      <c r="B56" s="22" t="s">
        <v>415</v>
      </c>
      <c r="C56" s="77" t="s">
        <v>289</v>
      </c>
      <c r="D56" s="78" t="str">
        <f>IF(ISBLANK($A56),"",INDEX(holky!$A$1:$F$120,MATCH($A56,holky!$A$1:$A$120,0),2))</f>
        <v>Vejrochová Kristýna</v>
      </c>
      <c r="E56" s="79">
        <f>IF(ISBLANK($A56),"",INDEX(holky!$A$1:$F$120,MATCH($A56,holky!$A$1:$A$120,0),3))</f>
        <v>2014</v>
      </c>
      <c r="F56" s="79" t="str">
        <f>IF(ISBLANK($A56),"",INDEX(holky!$A$1:$F$120,MATCH($A56,holky!$A$1:$A$120,0),4))</f>
        <v>U11</v>
      </c>
      <c r="G56" s="78" t="str">
        <f>IF(ISBLANK($A56),"",INDEX(holky!$A$1:$F$120,MATCH($A56,holky!$A$1:$A$120,0),5))</f>
        <v>Jaroměř Jiskra</v>
      </c>
      <c r="H56" s="79" t="str">
        <f>IF(ISBLANK($A56),"",INDEX(holky!$A$1:$F$120,MATCH($A56,holky!$A$1:$A$120,0),6))</f>
        <v>HK</v>
      </c>
      <c r="I56" s="22">
        <v>0</v>
      </c>
      <c r="J56" s="23">
        <v>0</v>
      </c>
      <c r="K56" s="23"/>
      <c r="L56" s="23"/>
      <c r="M56" s="23"/>
      <c r="N56" s="25"/>
      <c r="O56" s="22"/>
      <c r="P56" s="27">
        <f t="shared" si="1"/>
        <v>0</v>
      </c>
    </row>
    <row r="57" spans="1:16" ht="15.6" x14ac:dyDescent="0.3">
      <c r="A57" s="7">
        <v>80944</v>
      </c>
      <c r="B57" s="22" t="s">
        <v>415</v>
      </c>
      <c r="C57" s="77" t="s">
        <v>289</v>
      </c>
      <c r="D57" s="80" t="str">
        <f>IF(ISBLANK($A57),"",INDEX(holky!$A$1:$F$120,MATCH($A57,holky!$A$1:$A$120,0),2))</f>
        <v>Holečková Jana</v>
      </c>
      <c r="E57" s="81">
        <f>IF(ISBLANK($A57),"",INDEX(holky!$A$1:$F$120,MATCH($A57,holky!$A$1:$A$120,0),3))</f>
        <v>2013</v>
      </c>
      <c r="F57" s="81" t="str">
        <f>IF(ISBLANK($A57),"",INDEX(holky!$A$1:$F$120,MATCH($A57,holky!$A$1:$A$120,0),4))</f>
        <v>U11</v>
      </c>
      <c r="G57" s="82" t="str">
        <f>IF(ISBLANK($A57),"",INDEX(holky!$A$1:$F$120,MATCH($A57,holky!$A$1:$A$120,0),5))</f>
        <v>Jaroměř Jiskra</v>
      </c>
      <c r="H57" s="92" t="str">
        <f>IF(ISBLANK($A57),"",INDEX(holky!$A$1:$F$120,MATCH($A57,holky!$A$1:$A$120,0),6))</f>
        <v>HK</v>
      </c>
      <c r="I57" s="22">
        <v>0</v>
      </c>
      <c r="J57" s="23"/>
      <c r="K57" s="23"/>
      <c r="L57" s="23"/>
      <c r="M57" s="23"/>
      <c r="N57" s="25"/>
      <c r="O57" s="22"/>
      <c r="P57" s="27">
        <f t="shared" si="1"/>
        <v>0</v>
      </c>
    </row>
    <row r="58" spans="1:16" ht="15.6" x14ac:dyDescent="0.3">
      <c r="C58" s="49"/>
    </row>
    <row r="59" spans="1:16" ht="15.6" x14ac:dyDescent="0.3">
      <c r="C59" s="49"/>
    </row>
    <row r="60" spans="1:16" ht="15.6" x14ac:dyDescent="0.3">
      <c r="C60" s="49"/>
    </row>
    <row r="61" spans="1:16" ht="15.6" x14ac:dyDescent="0.3">
      <c r="C61" s="49"/>
    </row>
    <row r="62" spans="1:16" ht="15.6" x14ac:dyDescent="0.3">
      <c r="C62" s="49"/>
    </row>
    <row r="63" spans="1:16" ht="15.6" x14ac:dyDescent="0.3">
      <c r="C63" s="49"/>
    </row>
    <row r="64" spans="1:16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ht="15.6" x14ac:dyDescent="0.3">
      <c r="C70" s="49"/>
    </row>
    <row r="71" spans="3:3" ht="15.6" x14ac:dyDescent="0.3">
      <c r="C71" s="49"/>
    </row>
    <row r="72" spans="3:3" ht="15.6" x14ac:dyDescent="0.3">
      <c r="C72" s="49"/>
    </row>
    <row r="73" spans="3:3" ht="15.6" x14ac:dyDescent="0.3">
      <c r="C73" s="49"/>
    </row>
    <row r="74" spans="3:3" x14ac:dyDescent="0.3">
      <c r="C74" s="76"/>
    </row>
    <row r="75" spans="3:3" x14ac:dyDescent="0.3">
      <c r="C75" s="76"/>
    </row>
    <row r="76" spans="3:3" x14ac:dyDescent="0.3">
      <c r="C76" s="76"/>
    </row>
  </sheetData>
  <sheetProtection autoFilter="0"/>
  <autoFilter ref="B3:H4"/>
  <sortState ref="A5:P57">
    <sortCondition descending="1" ref="P5:P57"/>
    <sortCondition descending="1" ref="O5:O57"/>
  </sortState>
  <mergeCells count="12">
    <mergeCell ref="O3:O4"/>
    <mergeCell ref="P3:P4"/>
    <mergeCell ref="B1:C2"/>
    <mergeCell ref="D1:F2"/>
    <mergeCell ref="G1:K2"/>
    <mergeCell ref="L1:P2"/>
    <mergeCell ref="B3:B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opLeftCell="B24" zoomScale="85" zoomScaleNormal="100" workbookViewId="0">
      <selection activeCell="A24" sqref="A1:A1048576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5" customWidth="1"/>
    <col min="16" max="16" width="12.109375" style="9" customWidth="1"/>
    <col min="17" max="16384" width="9.109375" style="9"/>
  </cols>
  <sheetData>
    <row r="1" spans="1:28" ht="20.25" customHeight="1" x14ac:dyDescent="0.3">
      <c r="B1" s="110" t="s">
        <v>316</v>
      </c>
      <c r="C1" s="110"/>
      <c r="D1" s="110" t="s">
        <v>192</v>
      </c>
      <c r="E1" s="110"/>
      <c r="F1" s="110"/>
      <c r="G1" s="110" t="s">
        <v>287</v>
      </c>
      <c r="H1" s="110"/>
      <c r="I1" s="110"/>
      <c r="J1" s="110"/>
      <c r="K1" s="110"/>
      <c r="L1" s="110" t="s">
        <v>314</v>
      </c>
      <c r="M1" s="111"/>
      <c r="N1" s="111"/>
      <c r="O1" s="111"/>
      <c r="P1" s="111"/>
    </row>
    <row r="2" spans="1:28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2"/>
      <c r="M2" s="112"/>
      <c r="N2" s="112"/>
      <c r="O2" s="112"/>
      <c r="P2" s="112"/>
    </row>
    <row r="3" spans="1:28" ht="15.6" x14ac:dyDescent="0.3">
      <c r="B3" s="135" t="s">
        <v>0</v>
      </c>
      <c r="C3" s="10"/>
      <c r="D3" s="117" t="s">
        <v>1</v>
      </c>
      <c r="E3" s="117" t="s">
        <v>310</v>
      </c>
      <c r="F3" s="117" t="s">
        <v>312</v>
      </c>
      <c r="G3" s="117" t="s">
        <v>2</v>
      </c>
      <c r="H3" s="123" t="s">
        <v>293</v>
      </c>
      <c r="I3" s="11" t="s">
        <v>347</v>
      </c>
      <c r="J3" s="12" t="s">
        <v>348</v>
      </c>
      <c r="K3" s="12" t="s">
        <v>349</v>
      </c>
      <c r="L3" s="12" t="s">
        <v>386</v>
      </c>
      <c r="M3" s="13" t="s">
        <v>250</v>
      </c>
      <c r="N3" s="51" t="s">
        <v>348</v>
      </c>
      <c r="O3" s="149" t="s">
        <v>18</v>
      </c>
      <c r="P3" s="115" t="s">
        <v>19</v>
      </c>
    </row>
    <row r="4" spans="1:28" x14ac:dyDescent="0.3">
      <c r="B4" s="136"/>
      <c r="C4" s="15" t="s">
        <v>140</v>
      </c>
      <c r="D4" s="118"/>
      <c r="E4" s="118"/>
      <c r="F4" s="118"/>
      <c r="G4" s="118"/>
      <c r="H4" s="124"/>
      <c r="I4" s="16">
        <v>44471</v>
      </c>
      <c r="J4" s="17">
        <v>44506</v>
      </c>
      <c r="K4" s="17">
        <v>44541</v>
      </c>
      <c r="L4" s="17">
        <v>44590</v>
      </c>
      <c r="M4" s="17">
        <v>44625</v>
      </c>
      <c r="N4" s="18">
        <v>44666</v>
      </c>
      <c r="O4" s="150"/>
      <c r="P4" s="116"/>
    </row>
    <row r="5" spans="1:28" s="33" customFormat="1" ht="15.6" x14ac:dyDescent="0.3">
      <c r="A5" s="33">
        <v>70766</v>
      </c>
      <c r="B5" s="65" t="s">
        <v>3</v>
      </c>
      <c r="C5" s="20" t="s">
        <v>3</v>
      </c>
      <c r="D5" s="82" t="str">
        <f>IF(ISBLANK($A5),"",INDEX(kluci!$A$1:$F$300,MATCH($A5,kluci!$A$1:$A$300,0),2))</f>
        <v>Skákal Daniel</v>
      </c>
      <c r="E5" s="83">
        <f>IF(ISBLANK($A5),"",INDEX(kluci!$A$1:$F$300,MATCH($A5,kluci!$A$1:$A$300,0),3))</f>
        <v>2011</v>
      </c>
      <c r="F5" s="83" t="str">
        <f>IF(ISBLANK($A5),"",INDEX(kluci!$A$1:$F$300,MATCH($A5,kluci!$A$1:$A$300,0),4))</f>
        <v>U11</v>
      </c>
      <c r="G5" s="82" t="str">
        <f>IF(ISBLANK($A5),"",INDEX(kluci!$A$1:$F$300,MATCH($A5,kluci!$A$1:$A$300,0),5))</f>
        <v>DTJ Hradec Králové</v>
      </c>
      <c r="H5" s="84" t="str">
        <f>IF(ISBLANK($A5),"",INDEX(kluci!$A$1:$F$300,MATCH($A5,kluci!$A$1:$A$300,0),6))</f>
        <v>HK</v>
      </c>
      <c r="I5" s="22"/>
      <c r="J5" s="23">
        <v>120</v>
      </c>
      <c r="K5" s="23">
        <v>90</v>
      </c>
      <c r="L5" s="23">
        <v>90</v>
      </c>
      <c r="M5" s="23"/>
      <c r="N5" s="24"/>
      <c r="O5" s="22"/>
      <c r="P5" s="27">
        <f t="shared" ref="P5:P45" si="0">SUM(I5:N5)-O5</f>
        <v>300</v>
      </c>
      <c r="Q5" s="66"/>
      <c r="R5" s="67"/>
      <c r="S5" s="68"/>
      <c r="T5" s="67"/>
      <c r="U5" s="68"/>
      <c r="V5" s="67"/>
      <c r="W5" s="66"/>
      <c r="X5" s="67"/>
      <c r="Y5" s="68"/>
      <c r="Z5" s="67"/>
      <c r="AA5" s="68"/>
      <c r="AB5" s="66"/>
    </row>
    <row r="6" spans="1:28" s="33" customFormat="1" ht="15.6" x14ac:dyDescent="0.3">
      <c r="A6" s="33">
        <v>71386</v>
      </c>
      <c r="B6" s="65" t="s">
        <v>4</v>
      </c>
      <c r="C6" s="20" t="s">
        <v>4</v>
      </c>
      <c r="D6" s="82" t="str">
        <f>IF(ISBLANK($A6),"",INDEX(kluci!$A$1:$F$300,MATCH($A6,kluci!$A$1:$A$300,0),2))</f>
        <v>Matuška Tomáš</v>
      </c>
      <c r="E6" s="83">
        <f>IF(ISBLANK($A6),"",INDEX(kluci!$A$1:$F$300,MATCH($A6,kluci!$A$1:$A$300,0),3))</f>
        <v>2012</v>
      </c>
      <c r="F6" s="83" t="str">
        <f>IF(ISBLANK($A6),"",INDEX(kluci!$A$1:$F$300,MATCH($A6,kluci!$A$1:$A$300,0),4))</f>
        <v>U11</v>
      </c>
      <c r="G6" s="82" t="str">
        <f>IF(ISBLANK($A6),"",INDEX(kluci!$A$1:$F$300,MATCH($A6,kluci!$A$1:$A$300,0),5))</f>
        <v>Hostinné Tatran</v>
      </c>
      <c r="H6" s="84" t="str">
        <f>IF(ISBLANK($A6),"",INDEX(kluci!$A$1:$F$300,MATCH($A6,kluci!$A$1:$A$300,0),6))</f>
        <v>HK</v>
      </c>
      <c r="I6" s="22">
        <v>120</v>
      </c>
      <c r="J6" s="23">
        <v>90</v>
      </c>
      <c r="K6" s="23">
        <v>60</v>
      </c>
      <c r="L6" s="23"/>
      <c r="M6" s="23"/>
      <c r="N6" s="24"/>
      <c r="O6" s="22"/>
      <c r="P6" s="27">
        <f t="shared" si="0"/>
        <v>270</v>
      </c>
      <c r="Q6" s="66"/>
      <c r="R6" s="67"/>
      <c r="S6" s="68"/>
      <c r="T6" s="67"/>
      <c r="U6" s="68"/>
      <c r="V6" s="67"/>
      <c r="W6" s="66"/>
      <c r="X6" s="67"/>
      <c r="Y6" s="68"/>
      <c r="Z6" s="67"/>
      <c r="AA6" s="68"/>
      <c r="AB6" s="66"/>
    </row>
    <row r="7" spans="1:28" s="33" customFormat="1" ht="15.6" x14ac:dyDescent="0.3">
      <c r="A7" s="33">
        <v>71094</v>
      </c>
      <c r="B7" s="65" t="s">
        <v>132</v>
      </c>
      <c r="C7" s="20" t="s">
        <v>132</v>
      </c>
      <c r="D7" s="82" t="str">
        <f>IF(ISBLANK($A7),"",INDEX(kluci!$A$1:$F$300,MATCH($A7,kluci!$A$1:$A$300,0),2))</f>
        <v>Gorol Adam</v>
      </c>
      <c r="E7" s="83">
        <f>IF(ISBLANK($A7),"",INDEX(kluci!$A$1:$F$300,MATCH($A7,kluci!$A$1:$A$300,0),3))</f>
        <v>2012</v>
      </c>
      <c r="F7" s="83" t="str">
        <f>IF(ISBLANK($A7),"",INDEX(kluci!$A$1:$F$300,MATCH($A7,kluci!$A$1:$A$300,0),4))</f>
        <v>U11</v>
      </c>
      <c r="G7" s="82" t="str">
        <f>IF(ISBLANK($A7),"",INDEX(kluci!$A$1:$F$300,MATCH($A7,kluci!$A$1:$A$300,0),5))</f>
        <v xml:space="preserve">Josefov Sokol </v>
      </c>
      <c r="H7" s="84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>
        <v>60</v>
      </c>
      <c r="M7" s="23"/>
      <c r="N7" s="24"/>
      <c r="O7" s="22"/>
      <c r="P7" s="27">
        <f t="shared" si="0"/>
        <v>260</v>
      </c>
      <c r="Q7" s="66"/>
      <c r="R7" s="67"/>
      <c r="S7" s="68"/>
      <c r="T7" s="67"/>
      <c r="U7" s="68"/>
      <c r="V7" s="67"/>
      <c r="W7" s="66"/>
      <c r="X7" s="67"/>
      <c r="Y7" s="68"/>
      <c r="Z7" s="67"/>
      <c r="AA7" s="68"/>
      <c r="AB7" s="66"/>
    </row>
    <row r="8" spans="1:28" s="33" customFormat="1" ht="15.6" x14ac:dyDescent="0.3">
      <c r="A8" s="33">
        <v>73922</v>
      </c>
      <c r="B8" s="65" t="s">
        <v>133</v>
      </c>
      <c r="C8" s="20" t="s">
        <v>131</v>
      </c>
      <c r="D8" s="82" t="str">
        <f>IF(ISBLANK($A8),"",INDEX(kluci!$A$1:$F$300,MATCH($A8,kluci!$A$1:$A$300,0),2))</f>
        <v>Gazárek Radim</v>
      </c>
      <c r="E8" s="83">
        <f>IF(ISBLANK($A8),"",INDEX(kluci!$A$1:$F$300,MATCH($A8,kluci!$A$1:$A$300,0),3))</f>
        <v>2011</v>
      </c>
      <c r="F8" s="83" t="str">
        <f>IF(ISBLANK($A8),"",INDEX(kluci!$A$1:$F$300,MATCH($A8,kluci!$A$1:$A$300,0),4))</f>
        <v>U11</v>
      </c>
      <c r="G8" s="82" t="str">
        <f>IF(ISBLANK($A8),"",INDEX(kluci!$A$1:$F$300,MATCH($A8,kluci!$A$1:$A$300,0),5))</f>
        <v>Hostinné Tatran</v>
      </c>
      <c r="H8" s="84" t="str">
        <f>IF(ISBLANK($A8),"",INDEX(kluci!$A$1:$F$300,MATCH($A8,kluci!$A$1:$A$300,0),6))</f>
        <v>HK</v>
      </c>
      <c r="I8" s="69">
        <v>70</v>
      </c>
      <c r="J8" s="70">
        <v>35</v>
      </c>
      <c r="K8" s="71"/>
      <c r="L8" s="70"/>
      <c r="M8" s="72">
        <v>90</v>
      </c>
      <c r="N8" s="73"/>
      <c r="O8" s="74"/>
      <c r="P8" s="27">
        <f t="shared" si="0"/>
        <v>195</v>
      </c>
      <c r="Q8" s="66"/>
      <c r="R8" s="67"/>
      <c r="S8" s="68"/>
      <c r="T8" s="67"/>
      <c r="U8" s="68"/>
      <c r="V8" s="67"/>
      <c r="W8" s="66"/>
      <c r="X8" s="67"/>
      <c r="Y8" s="68"/>
      <c r="Z8" s="67"/>
      <c r="AA8" s="68"/>
      <c r="AB8" s="66"/>
    </row>
    <row r="9" spans="1:28" s="33" customFormat="1" ht="15.6" x14ac:dyDescent="0.3">
      <c r="A9" s="33">
        <v>77007</v>
      </c>
      <c r="B9" s="65" t="s">
        <v>130</v>
      </c>
      <c r="C9" s="20" t="s">
        <v>133</v>
      </c>
      <c r="D9" s="82" t="str">
        <f>IF(ISBLANK($A9),"",INDEX(kluci!$A$1:$F$300,MATCH($A9,kluci!$A$1:$A$300,0),2))</f>
        <v>Šmika Hugo</v>
      </c>
      <c r="E9" s="83">
        <f>IF(ISBLANK($A9),"",INDEX(kluci!$A$1:$F$300,MATCH($A9,kluci!$A$1:$A$300,0),3))</f>
        <v>2011</v>
      </c>
      <c r="F9" s="83" t="str">
        <f>IF(ISBLANK($A9),"",INDEX(kluci!$A$1:$F$300,MATCH($A9,kluci!$A$1:$A$300,0),4))</f>
        <v>U11</v>
      </c>
      <c r="G9" s="82" t="str">
        <f>IF(ISBLANK($A9),"",INDEX(kluci!$A$1:$F$300,MATCH($A9,kluci!$A$1:$A$300,0),5))</f>
        <v>Hostinné Tatran</v>
      </c>
      <c r="H9" s="84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>
        <v>40</v>
      </c>
      <c r="N9" s="24"/>
      <c r="O9" s="22"/>
      <c r="P9" s="27">
        <f t="shared" si="0"/>
        <v>161</v>
      </c>
      <c r="Q9" s="66"/>
      <c r="R9" s="67"/>
      <c r="S9" s="68"/>
      <c r="T9" s="67"/>
      <c r="U9" s="68"/>
      <c r="V9" s="67"/>
      <c r="W9" s="66"/>
      <c r="X9" s="67"/>
      <c r="Y9" s="68"/>
      <c r="Z9" s="67"/>
      <c r="AA9" s="68"/>
      <c r="AB9" s="66"/>
    </row>
    <row r="10" spans="1:28" s="33" customFormat="1" ht="15.6" x14ac:dyDescent="0.3">
      <c r="A10" s="33">
        <v>78263</v>
      </c>
      <c r="B10" s="65" t="s">
        <v>131</v>
      </c>
      <c r="C10" s="20" t="s">
        <v>14</v>
      </c>
      <c r="D10" s="82" t="str">
        <f>IF(ISBLANK($A10),"",INDEX(kluci!$A$1:$F$300,MATCH($A10,kluci!$A$1:$A$300,0),2))</f>
        <v>Čermák Filip</v>
      </c>
      <c r="E10" s="83">
        <f>IF(ISBLANK($A10),"",INDEX(kluci!$A$1:$F$300,MATCH($A10,kluci!$A$1:$A$300,0),3))</f>
        <v>2011</v>
      </c>
      <c r="F10" s="83" t="str">
        <f>IF(ISBLANK($A10),"",INDEX(kluci!$A$1:$F$300,MATCH($A10,kluci!$A$1:$A$300,0),4))</f>
        <v>U11</v>
      </c>
      <c r="G10" s="82" t="str">
        <f>IF(ISBLANK($A10),"",INDEX(kluci!$A$1:$F$300,MATCH($A10,kluci!$A$1:$A$300,0),5))</f>
        <v>Dobré SK</v>
      </c>
      <c r="H10" s="84" t="str">
        <f>IF(ISBLANK($A10),"",INDEX(kluci!$A$1:$F$300,MATCH($A10,kluci!$A$1:$A$300,0),6))</f>
        <v>HK</v>
      </c>
      <c r="I10" s="22">
        <v>40</v>
      </c>
      <c r="J10" s="23">
        <v>15</v>
      </c>
      <c r="K10" s="23">
        <v>24</v>
      </c>
      <c r="L10" s="23">
        <v>40</v>
      </c>
      <c r="M10" s="23"/>
      <c r="N10" s="24"/>
      <c r="O10" s="22"/>
      <c r="P10" s="27">
        <f t="shared" si="0"/>
        <v>119</v>
      </c>
      <c r="Q10" s="66"/>
      <c r="R10" s="67"/>
      <c r="S10" s="68"/>
      <c r="T10" s="67"/>
      <c r="U10" s="68"/>
      <c r="V10" s="67"/>
      <c r="W10" s="66"/>
      <c r="X10" s="67"/>
      <c r="Y10" s="68"/>
      <c r="Z10" s="67"/>
      <c r="AA10" s="68"/>
      <c r="AB10" s="66"/>
    </row>
    <row r="11" spans="1:28" s="33" customFormat="1" ht="15.6" x14ac:dyDescent="0.3">
      <c r="A11" s="33">
        <v>76469</v>
      </c>
      <c r="B11" s="65" t="s">
        <v>14</v>
      </c>
      <c r="C11" s="20" t="s">
        <v>130</v>
      </c>
      <c r="D11" s="82" t="str">
        <f>IF(ISBLANK($A11),"",INDEX(kluci!$A$1:$F$300,MATCH($A11,kluci!$A$1:$A$300,0),2))</f>
        <v>Smutný Matouš</v>
      </c>
      <c r="E11" s="83">
        <f>IF(ISBLANK($A11),"",INDEX(kluci!$A$1:$F$300,MATCH($A11,kluci!$A$1:$A$300,0),3))</f>
        <v>2011</v>
      </c>
      <c r="F11" s="83" t="str">
        <f>IF(ISBLANK($A11),"",INDEX(kluci!$A$1:$F$300,MATCH($A11,kluci!$A$1:$A$300,0),4))</f>
        <v>U11</v>
      </c>
      <c r="G11" s="82" t="str">
        <f>IF(ISBLANK($A11),"",INDEX(kluci!$A$1:$F$300,MATCH($A11,kluci!$A$1:$A$300,0),5))</f>
        <v>Chrast</v>
      </c>
      <c r="H11" s="84" t="str">
        <f>IF(ISBLANK($A11),"",INDEX(kluci!$A$1:$F$300,MATCH($A11,kluci!$A$1:$A$300,0),6))</f>
        <v>PA</v>
      </c>
      <c r="I11" s="22">
        <v>45</v>
      </c>
      <c r="J11" s="23">
        <v>45</v>
      </c>
      <c r="K11" s="23">
        <v>18</v>
      </c>
      <c r="L11" s="23"/>
      <c r="M11" s="23"/>
      <c r="N11" s="24"/>
      <c r="O11" s="22"/>
      <c r="P11" s="27">
        <f t="shared" si="0"/>
        <v>108</v>
      </c>
      <c r="Q11" s="66"/>
      <c r="R11" s="67"/>
      <c r="S11" s="68"/>
      <c r="T11" s="67"/>
      <c r="U11" s="68"/>
      <c r="V11" s="67"/>
      <c r="W11" s="66"/>
      <c r="X11" s="67"/>
      <c r="Y11" s="68"/>
      <c r="Z11" s="67"/>
      <c r="AA11" s="68"/>
      <c r="AB11" s="66"/>
    </row>
    <row r="12" spans="1:28" s="33" customFormat="1" ht="15.6" x14ac:dyDescent="0.3">
      <c r="A12" s="7">
        <v>80744</v>
      </c>
      <c r="B12" s="65" t="s">
        <v>13</v>
      </c>
      <c r="C12" s="20" t="s">
        <v>334</v>
      </c>
      <c r="D12" s="82" t="str">
        <f>IF(ISBLANK($A12),"",INDEX(kluci!$A$1:$F$300,MATCH($A12,kluci!$A$1:$A$300,0),2))</f>
        <v>Sýkora Vojtěch</v>
      </c>
      <c r="E12" s="83">
        <f>IF(ISBLANK($A12),"",INDEX(kluci!$A$1:$F$300,MATCH($A12,kluci!$A$1:$A$300,0),3))</f>
        <v>2011</v>
      </c>
      <c r="F12" s="83" t="str">
        <f>IF(ISBLANK($A12),"",INDEX(kluci!$A$1:$F$300,MATCH($A12,kluci!$A$1:$A$300,0),4))</f>
        <v>U11</v>
      </c>
      <c r="G12" s="82" t="str">
        <f>IF(ISBLANK($A12),"",INDEX(kluci!$A$1:$F$300,MATCH($A12,kluci!$A$1:$A$300,0),5))</f>
        <v>Pardubice Tesla</v>
      </c>
      <c r="H12" s="84" t="str">
        <f>IF(ISBLANK($A12),"",INDEX(kluci!$A$1:$F$300,MATCH($A12,kluci!$A$1:$A$300,0),6))</f>
        <v>PA</v>
      </c>
      <c r="I12" s="69"/>
      <c r="J12" s="70">
        <v>2</v>
      </c>
      <c r="K12" s="71">
        <v>9</v>
      </c>
      <c r="L12" s="70">
        <v>21</v>
      </c>
      <c r="M12" s="72">
        <v>60</v>
      </c>
      <c r="N12" s="73"/>
      <c r="O12" s="74"/>
      <c r="P12" s="27">
        <f t="shared" si="0"/>
        <v>92</v>
      </c>
      <c r="Q12" s="66"/>
      <c r="R12" s="67"/>
      <c r="S12" s="68"/>
      <c r="T12" s="67"/>
      <c r="U12" s="68"/>
      <c r="V12" s="67"/>
      <c r="W12" s="66"/>
      <c r="X12" s="67"/>
      <c r="Y12" s="68"/>
      <c r="Z12" s="67"/>
      <c r="AA12" s="68"/>
      <c r="AB12" s="66"/>
    </row>
    <row r="13" spans="1:28" s="33" customFormat="1" ht="15.6" x14ac:dyDescent="0.3">
      <c r="A13" s="7">
        <v>81162</v>
      </c>
      <c r="B13" s="65" t="s">
        <v>32</v>
      </c>
      <c r="C13" s="20" t="s">
        <v>13</v>
      </c>
      <c r="D13" s="82" t="str">
        <f>IF(ISBLANK($A13),"",INDEX(kluci!$A$1:$F$300,MATCH($A13,kluci!$A$1:$A$300,0),2))</f>
        <v>Daněk Vojtěch</v>
      </c>
      <c r="E13" s="83">
        <f>IF(ISBLANK($A13),"",INDEX(kluci!$A$1:$F$300,MATCH($A13,kluci!$A$1:$A$300,0),3))</f>
        <v>2011</v>
      </c>
      <c r="F13" s="83" t="str">
        <f>IF(ISBLANK($A13),"",INDEX(kluci!$A$1:$F$300,MATCH($A13,kluci!$A$1:$A$300,0),4))</f>
        <v>U11</v>
      </c>
      <c r="G13" s="82" t="str">
        <f>IF(ISBLANK($A13),"",INDEX(kluci!$A$1:$F$300,MATCH($A13,kluci!$A$1:$A$300,0),5))</f>
        <v>TJ Sokol PP H. Králové 2</v>
      </c>
      <c r="H13" s="84" t="str">
        <f>IF(ISBLANK($A13),"",INDEX(kluci!$A$1:$F$300,MATCH($A13,kluci!$A$1:$A$300,0),6))</f>
        <v>HK</v>
      </c>
      <c r="I13" s="69">
        <v>30</v>
      </c>
      <c r="J13" s="70">
        <v>9</v>
      </c>
      <c r="K13" s="71">
        <v>15</v>
      </c>
      <c r="L13" s="70">
        <v>18</v>
      </c>
      <c r="M13" s="72">
        <v>24</v>
      </c>
      <c r="N13" s="73"/>
      <c r="O13" s="74">
        <v>9</v>
      </c>
      <c r="P13" s="27">
        <f t="shared" si="0"/>
        <v>87</v>
      </c>
      <c r="Q13" s="66"/>
      <c r="R13" s="67"/>
      <c r="S13" s="68"/>
      <c r="T13" s="67"/>
      <c r="U13" s="68"/>
      <c r="V13" s="67"/>
      <c r="W13" s="66"/>
      <c r="X13" s="67"/>
      <c r="Y13" s="68"/>
      <c r="Z13" s="67"/>
      <c r="AA13" s="68"/>
      <c r="AB13" s="66"/>
    </row>
    <row r="14" spans="1:28" s="33" customFormat="1" ht="15.6" x14ac:dyDescent="0.3">
      <c r="A14" s="7">
        <v>81139</v>
      </c>
      <c r="B14" s="65" t="s">
        <v>26</v>
      </c>
      <c r="C14" s="20" t="s">
        <v>26</v>
      </c>
      <c r="D14" s="82" t="str">
        <f>IF(ISBLANK($A14),"",INDEX(kluci!$A$1:$F$300,MATCH($A14,kluci!$A$1:$A$300,0),2))</f>
        <v>Hejduk Antonín</v>
      </c>
      <c r="E14" s="83">
        <f>IF(ISBLANK($A14),"",INDEX(kluci!$A$1:$F$300,MATCH($A14,kluci!$A$1:$A$300,0),3))</f>
        <v>2011</v>
      </c>
      <c r="F14" s="83" t="str">
        <f>IF(ISBLANK($A14),"",INDEX(kluci!$A$1:$F$300,MATCH($A14,kluci!$A$1:$A$300,0),4))</f>
        <v>U11</v>
      </c>
      <c r="G14" s="82" t="str">
        <f>IF(ISBLANK($A14),"",INDEX(kluci!$A$1:$F$300,MATCH($A14,kluci!$A$1:$A$300,0),5))</f>
        <v>TJ Sokol PP H. Králové 2</v>
      </c>
      <c r="H14" s="84" t="str">
        <f>IF(ISBLANK($A14),"",INDEX(kluci!$A$1:$F$300,MATCH($A14,kluci!$A$1:$A$300,0),6))</f>
        <v>HK</v>
      </c>
      <c r="I14" s="69">
        <v>35</v>
      </c>
      <c r="J14" s="70">
        <v>7</v>
      </c>
      <c r="K14" s="71">
        <v>12</v>
      </c>
      <c r="L14" s="23"/>
      <c r="M14" s="72">
        <v>30</v>
      </c>
      <c r="N14" s="73"/>
      <c r="O14" s="74"/>
      <c r="P14" s="27">
        <f t="shared" si="0"/>
        <v>84</v>
      </c>
      <c r="Q14" s="66"/>
      <c r="R14" s="67"/>
      <c r="S14" s="68"/>
      <c r="T14" s="67"/>
      <c r="U14" s="68"/>
      <c r="V14" s="67"/>
      <c r="W14" s="66"/>
      <c r="X14" s="67"/>
      <c r="Y14" s="68"/>
      <c r="Z14" s="67"/>
      <c r="AA14" s="68"/>
      <c r="AB14" s="66"/>
    </row>
    <row r="15" spans="1:28" s="33" customFormat="1" ht="15.6" x14ac:dyDescent="0.3">
      <c r="A15" s="33">
        <v>78283</v>
      </c>
      <c r="B15" s="65" t="s">
        <v>31</v>
      </c>
      <c r="C15" s="20" t="s">
        <v>31</v>
      </c>
      <c r="D15" s="82" t="str">
        <f>IF(ISBLANK($A15),"",INDEX(kluci!$A$1:$F$300,MATCH($A15,kluci!$A$1:$A$300,0),2))</f>
        <v>Palán Jan</v>
      </c>
      <c r="E15" s="83">
        <f>IF(ISBLANK($A15),"",INDEX(kluci!$A$1:$F$300,MATCH($A15,kluci!$A$1:$A$300,0),3))</f>
        <v>2012</v>
      </c>
      <c r="F15" s="83" t="str">
        <f>IF(ISBLANK($A15),"",INDEX(kluci!$A$1:$F$300,MATCH($A15,kluci!$A$1:$A$300,0),4))</f>
        <v>U11</v>
      </c>
      <c r="G15" s="82" t="str">
        <f>IF(ISBLANK($A15),"",INDEX(kluci!$A$1:$F$300,MATCH($A15,kluci!$A$1:$A$300,0),5))</f>
        <v>Dobré SK</v>
      </c>
      <c r="H15" s="84" t="str">
        <f>IF(ISBLANK($A15),"",INDEX(kluci!$A$1:$F$300,MATCH($A15,kluci!$A$1:$A$300,0),6))</f>
        <v>HK</v>
      </c>
      <c r="I15" s="69">
        <v>15</v>
      </c>
      <c r="J15" s="70">
        <v>5</v>
      </c>
      <c r="K15" s="71">
        <v>12</v>
      </c>
      <c r="L15" s="70">
        <v>24</v>
      </c>
      <c r="M15" s="72">
        <v>21</v>
      </c>
      <c r="N15" s="73"/>
      <c r="O15" s="74">
        <v>5</v>
      </c>
      <c r="P15" s="27">
        <f t="shared" si="0"/>
        <v>72</v>
      </c>
      <c r="Q15" s="66"/>
      <c r="R15" s="67"/>
      <c r="S15" s="68"/>
      <c r="T15" s="67"/>
      <c r="U15" s="68"/>
      <c r="V15" s="67"/>
      <c r="W15" s="66"/>
      <c r="X15" s="67"/>
      <c r="Y15" s="68"/>
      <c r="Z15" s="67"/>
      <c r="AA15" s="68"/>
      <c r="AB15" s="66"/>
    </row>
    <row r="16" spans="1:28" s="33" customFormat="1" ht="15.6" x14ac:dyDescent="0.3">
      <c r="A16" s="91">
        <v>78606</v>
      </c>
      <c r="B16" s="65" t="s">
        <v>357</v>
      </c>
      <c r="C16" s="20" t="s">
        <v>32</v>
      </c>
      <c r="D16" s="82" t="str">
        <f>IF(ISBLANK($A16),"",INDEX(kluci!$A$1:$F$300,MATCH($A16,kluci!$A$1:$A$300,0),2))</f>
        <v>Žežule Daniel</v>
      </c>
      <c r="E16" s="83">
        <f>IF(ISBLANK($A16),"",INDEX(kluci!$A$1:$F$300,MATCH($A16,kluci!$A$1:$A$300,0),3))</f>
        <v>2011</v>
      </c>
      <c r="F16" s="83" t="str">
        <f>IF(ISBLANK($A16),"",INDEX(kluci!$A$1:$F$300,MATCH($A16,kluci!$A$1:$A$300,0),4))</f>
        <v>U11</v>
      </c>
      <c r="G16" s="82" t="str">
        <f>IF(ISBLANK($A16),"",INDEX(kluci!$A$1:$F$300,MATCH($A16,kluci!$A$1:$A$300,0),5))</f>
        <v>Kostelec nad Orlicí</v>
      </c>
      <c r="H16" s="84" t="str">
        <f>IF(ISBLANK($A16),"",INDEX(kluci!$A$1:$F$300,MATCH($A16,kluci!$A$1:$A$300,0),6))</f>
        <v>HK</v>
      </c>
      <c r="I16" s="69">
        <v>15</v>
      </c>
      <c r="J16" s="70">
        <v>15</v>
      </c>
      <c r="K16" s="71"/>
      <c r="L16" s="70">
        <v>30</v>
      </c>
      <c r="M16" s="72"/>
      <c r="N16" s="73"/>
      <c r="O16" s="74"/>
      <c r="P16" s="27">
        <f t="shared" si="0"/>
        <v>60</v>
      </c>
      <c r="Q16" s="66"/>
      <c r="R16" s="67"/>
      <c r="S16" s="68"/>
      <c r="T16" s="67"/>
      <c r="U16" s="68"/>
      <c r="V16" s="67"/>
      <c r="W16" s="66"/>
      <c r="X16" s="67"/>
      <c r="Y16" s="68"/>
      <c r="Z16" s="67"/>
      <c r="AA16" s="68"/>
      <c r="AB16" s="66"/>
    </row>
    <row r="17" spans="1:28" s="33" customFormat="1" ht="15.6" x14ac:dyDescent="0.3">
      <c r="A17" s="7">
        <v>80232</v>
      </c>
      <c r="B17" s="65" t="s">
        <v>334</v>
      </c>
      <c r="C17" s="20" t="s">
        <v>357</v>
      </c>
      <c r="D17" s="82" t="str">
        <f>IF(ISBLANK($A17),"",INDEX(kluci!$A$1:$F$300,MATCH($A17,kluci!$A$1:$A$300,0),2))</f>
        <v>Zahálka Marek</v>
      </c>
      <c r="E17" s="83">
        <f>IF(ISBLANK($A17),"",INDEX(kluci!$A$1:$F$300,MATCH($A17,kluci!$A$1:$A$300,0),3))</f>
        <v>2011</v>
      </c>
      <c r="F17" s="83" t="str">
        <f>IF(ISBLANK($A17),"",INDEX(kluci!$A$1:$F$300,MATCH($A17,kluci!$A$1:$A$300,0),4))</f>
        <v>U11</v>
      </c>
      <c r="G17" s="82" t="str">
        <f>IF(ISBLANK($A17),"",INDEX(kluci!$A$1:$F$300,MATCH($A17,kluci!$A$1:$A$300,0),5))</f>
        <v>Borová</v>
      </c>
      <c r="H17" s="84" t="str">
        <f>IF(ISBLANK($A17),"",INDEX(kluci!$A$1:$F$300,MATCH($A17,kluci!$A$1:$A$300,0),6))</f>
        <v>PA</v>
      </c>
      <c r="I17" s="69">
        <v>9</v>
      </c>
      <c r="J17" s="70">
        <v>30</v>
      </c>
      <c r="K17" s="71"/>
      <c r="L17" s="70"/>
      <c r="M17" s="72">
        <v>15</v>
      </c>
      <c r="N17" s="73"/>
      <c r="O17" s="74"/>
      <c r="P17" s="27">
        <f t="shared" si="0"/>
        <v>54</v>
      </c>
      <c r="Q17" s="66"/>
      <c r="R17" s="67"/>
      <c r="S17" s="68"/>
      <c r="T17" s="67"/>
      <c r="U17" s="68"/>
      <c r="V17" s="67"/>
      <c r="W17" s="66"/>
      <c r="X17" s="67"/>
      <c r="Y17" s="68"/>
      <c r="Z17" s="67"/>
      <c r="AA17" s="68"/>
      <c r="AB17" s="66"/>
    </row>
    <row r="18" spans="1:28" s="33" customFormat="1" ht="15.6" x14ac:dyDescent="0.3">
      <c r="A18" s="7">
        <v>79274</v>
      </c>
      <c r="B18" s="65" t="s">
        <v>29</v>
      </c>
      <c r="C18" s="20" t="s">
        <v>29</v>
      </c>
      <c r="D18" s="82" t="str">
        <f>IF(ISBLANK($A18),"",INDEX(kluci!$A$1:$F$300,MATCH($A18,kluci!$A$1:$A$300,0),2))</f>
        <v>Svilias Dimitris Oliver</v>
      </c>
      <c r="E18" s="83">
        <f>IF(ISBLANK($A18),"",INDEX(kluci!$A$1:$F$300,MATCH($A18,kluci!$A$1:$A$300,0),3))</f>
        <v>2011</v>
      </c>
      <c r="F18" s="83" t="str">
        <f>IF(ISBLANK($A18),"",INDEX(kluci!$A$1:$F$300,MATCH($A18,kluci!$A$1:$A$300,0),4))</f>
        <v>U11</v>
      </c>
      <c r="G18" s="82" t="str">
        <f>IF(ISBLANK($A18),"",INDEX(kluci!$A$1:$F$300,MATCH($A18,kluci!$A$1:$A$300,0),5))</f>
        <v>Stěžery Sokol</v>
      </c>
      <c r="H18" s="84" t="str">
        <f>IF(ISBLANK($A18),"",INDEX(kluci!$A$1:$F$300,MATCH($A18,kluci!$A$1:$A$300,0),6))</f>
        <v>HK</v>
      </c>
      <c r="I18" s="69">
        <v>5</v>
      </c>
      <c r="J18" s="70">
        <v>15</v>
      </c>
      <c r="K18" s="71"/>
      <c r="L18" s="70"/>
      <c r="M18" s="72">
        <v>12</v>
      </c>
      <c r="N18" s="73"/>
      <c r="O18" s="74"/>
      <c r="P18" s="27">
        <f t="shared" si="0"/>
        <v>32</v>
      </c>
      <c r="Q18" s="66"/>
      <c r="R18" s="67"/>
      <c r="S18" s="68"/>
      <c r="T18" s="67"/>
      <c r="U18" s="68"/>
      <c r="V18" s="67"/>
      <c r="W18" s="66"/>
      <c r="X18" s="67"/>
      <c r="Y18" s="68"/>
      <c r="Z18" s="67"/>
      <c r="AA18" s="68"/>
      <c r="AB18" s="66"/>
    </row>
    <row r="19" spans="1:28" s="33" customFormat="1" ht="15.6" x14ac:dyDescent="0.3">
      <c r="A19" s="7">
        <v>81871</v>
      </c>
      <c r="B19" s="65" t="s">
        <v>27</v>
      </c>
      <c r="C19" s="20" t="s">
        <v>404</v>
      </c>
      <c r="D19" s="82" t="str">
        <f>IF(ISBLANK($A19),"",INDEX(kluci!$A$1:$F$300,MATCH($A19,kluci!$A$1:$A$300,0),2))</f>
        <v>Dostál Jan</v>
      </c>
      <c r="E19" s="83">
        <f>IF(ISBLANK($A19),"",INDEX(kluci!$A$1:$F$300,MATCH($A19,kluci!$A$1:$A$300,0),3))</f>
        <v>2011</v>
      </c>
      <c r="F19" s="83" t="str">
        <f>IF(ISBLANK($A19),"",INDEX(kluci!$A$1:$F$300,MATCH($A19,kluci!$A$1:$A$300,0),4))</f>
        <v>U11</v>
      </c>
      <c r="G19" s="82" t="str">
        <f>IF(ISBLANK($A19),"",INDEX(kluci!$A$1:$F$300,MATCH($A19,kluci!$A$1:$A$300,0),5))</f>
        <v>Hostinné Tatran</v>
      </c>
      <c r="H19" s="84" t="str">
        <f>IF(ISBLANK($A19),"",INDEX(kluci!$A$1:$F$300,MATCH($A19,kluci!$A$1:$A$300,0),6))</f>
        <v>HK</v>
      </c>
      <c r="I19" s="69"/>
      <c r="J19" s="70">
        <v>4</v>
      </c>
      <c r="K19" s="71">
        <v>1</v>
      </c>
      <c r="L19" s="70"/>
      <c r="M19" s="72">
        <v>18</v>
      </c>
      <c r="N19" s="73"/>
      <c r="O19" s="74"/>
      <c r="P19" s="27">
        <f t="shared" si="0"/>
        <v>23</v>
      </c>
      <c r="Q19" s="66"/>
      <c r="R19" s="67"/>
      <c r="S19" s="68"/>
      <c r="T19" s="67"/>
      <c r="U19" s="68"/>
      <c r="V19" s="67"/>
      <c r="W19" s="66"/>
      <c r="X19" s="67"/>
      <c r="Y19" s="68"/>
      <c r="Z19" s="67"/>
      <c r="AA19" s="68"/>
      <c r="AB19" s="66"/>
    </row>
    <row r="20" spans="1:28" ht="15.6" x14ac:dyDescent="0.3">
      <c r="A20" s="91">
        <v>79271</v>
      </c>
      <c r="B20" s="65" t="s">
        <v>335</v>
      </c>
      <c r="C20" s="20" t="s">
        <v>424</v>
      </c>
      <c r="D20" s="82" t="str">
        <f>IF(ISBLANK($A20),"",INDEX(kluci!$A$1:$F$300,MATCH($A20,kluci!$A$1:$A$300,0),2))</f>
        <v>Potočný Patrik</v>
      </c>
      <c r="E20" s="83">
        <f>IF(ISBLANK($A20),"",INDEX(kluci!$A$1:$F$300,MATCH($A20,kluci!$A$1:$A$300,0),3))</f>
        <v>2012</v>
      </c>
      <c r="F20" s="83" t="str">
        <f>IF(ISBLANK($A20),"",INDEX(kluci!$A$1:$F$300,MATCH($A20,kluci!$A$1:$A$300,0),4))</f>
        <v>U11</v>
      </c>
      <c r="G20" s="82" t="str">
        <f>IF(ISBLANK($A20),"",INDEX(kluci!$A$1:$F$300,MATCH($A20,kluci!$A$1:$A$300,0),5))</f>
        <v>Stěžery Sokol</v>
      </c>
      <c r="H20" s="84" t="str">
        <f>IF(ISBLANK($A20),"",INDEX(kluci!$A$1:$F$300,MATCH($A20,kluci!$A$1:$A$300,0),6))</f>
        <v>HK</v>
      </c>
      <c r="I20" s="69">
        <v>15</v>
      </c>
      <c r="J20" s="70">
        <v>0</v>
      </c>
      <c r="K20" s="71"/>
      <c r="L20" s="70"/>
      <c r="M20" s="72">
        <v>4</v>
      </c>
      <c r="N20" s="73"/>
      <c r="O20" s="74"/>
      <c r="P20" s="27">
        <f t="shared" si="0"/>
        <v>19</v>
      </c>
    </row>
    <row r="21" spans="1:28" ht="15.6" x14ac:dyDescent="0.3">
      <c r="A21" s="7">
        <v>76293</v>
      </c>
      <c r="B21" s="65" t="s">
        <v>437</v>
      </c>
      <c r="C21" s="20" t="s">
        <v>424</v>
      </c>
      <c r="D21" s="82" t="str">
        <f>IF(ISBLANK($A21),"",INDEX(kluci!$A$1:$F$300,MATCH($A21,kluci!$A$1:$A$300,0),2))</f>
        <v>Jelínek Alexandr</v>
      </c>
      <c r="E21" s="83">
        <f>IF(ISBLANK($A21),"",INDEX(kluci!$A$1:$F$300,MATCH($A21,kluci!$A$1:$A$300,0),3))</f>
        <v>2011</v>
      </c>
      <c r="F21" s="83" t="str">
        <f>IF(ISBLANK($A21),"",INDEX(kluci!$A$1:$F$300,MATCH($A21,kluci!$A$1:$A$300,0),4))</f>
        <v>U11</v>
      </c>
      <c r="G21" s="82" t="str">
        <f>IF(ISBLANK($A21),"",INDEX(kluci!$A$1:$F$300,MATCH($A21,kluci!$A$1:$A$300,0),5))</f>
        <v>Jaroměř Jiskra</v>
      </c>
      <c r="H21" s="84" t="str">
        <f>IF(ISBLANK($A21),"",INDEX(kluci!$A$1:$F$300,MATCH($A21,kluci!$A$1:$A$300,0),6))</f>
        <v>HK</v>
      </c>
      <c r="I21" s="69">
        <v>15</v>
      </c>
      <c r="J21" s="70">
        <v>0</v>
      </c>
      <c r="K21" s="71"/>
      <c r="L21" s="70"/>
      <c r="M21" s="72"/>
      <c r="N21" s="73"/>
      <c r="O21" s="74"/>
      <c r="P21" s="27">
        <f t="shared" si="0"/>
        <v>15</v>
      </c>
    </row>
    <row r="22" spans="1:28" ht="15.6" x14ac:dyDescent="0.3">
      <c r="A22" s="33">
        <v>81433</v>
      </c>
      <c r="B22" s="65" t="s">
        <v>437</v>
      </c>
      <c r="C22" s="20" t="s">
        <v>424</v>
      </c>
      <c r="D22" s="82" t="str">
        <f>IF(ISBLANK($A22),"",INDEX(kluci!$A$1:$F$300,MATCH($A22,kluci!$A$1:$A$300,0),2))</f>
        <v>Čipera Antonín</v>
      </c>
      <c r="E22" s="83">
        <f>IF(ISBLANK($A22),"",INDEX(kluci!$A$1:$F$300,MATCH($A22,kluci!$A$1:$A$300,0),3))</f>
        <v>2011</v>
      </c>
      <c r="F22" s="83" t="str">
        <f>IF(ISBLANK($A22),"",INDEX(kluci!$A$1:$F$300,MATCH($A22,kluci!$A$1:$A$300,0),4))</f>
        <v>U11</v>
      </c>
      <c r="G22" s="82" t="str">
        <f>IF(ISBLANK($A22),"",INDEX(kluci!$A$1:$F$300,MATCH($A22,kluci!$A$1:$A$300,0),5))</f>
        <v>Choceň</v>
      </c>
      <c r="H22" s="84" t="str">
        <f>IF(ISBLANK($A22),"",INDEX(kluci!$A$1:$F$300,MATCH($A22,kluci!$A$1:$A$300,0),6))</f>
        <v>PA</v>
      </c>
      <c r="I22" s="69"/>
      <c r="J22" s="70"/>
      <c r="K22" s="71"/>
      <c r="L22" s="23">
        <v>15</v>
      </c>
      <c r="M22" s="72"/>
      <c r="N22" s="73"/>
      <c r="O22" s="74"/>
      <c r="P22" s="27">
        <f t="shared" si="0"/>
        <v>15</v>
      </c>
    </row>
    <row r="23" spans="1:28" ht="15.6" x14ac:dyDescent="0.3">
      <c r="A23" s="7">
        <v>79272</v>
      </c>
      <c r="B23" s="65" t="s">
        <v>343</v>
      </c>
      <c r="C23" s="20" t="s">
        <v>449</v>
      </c>
      <c r="D23" s="82" t="str">
        <f>IF(ISBLANK($A23),"",INDEX(kluci!$A$1:$F$300,MATCH($A23,kluci!$A$1:$A$300,0),2))</f>
        <v>Rýgl Lukáš</v>
      </c>
      <c r="E23" s="83">
        <f>IF(ISBLANK($A23),"",INDEX(kluci!$A$1:$F$300,MATCH($A23,kluci!$A$1:$A$300,0),3))</f>
        <v>2011</v>
      </c>
      <c r="F23" s="83" t="str">
        <f>IF(ISBLANK($A23),"",INDEX(kluci!$A$1:$F$300,MATCH($A23,kluci!$A$1:$A$300,0),4))</f>
        <v>U11</v>
      </c>
      <c r="G23" s="82" t="str">
        <f>IF(ISBLANK($A23),"",INDEX(kluci!$A$1:$F$300,MATCH($A23,kluci!$A$1:$A$300,0),5))</f>
        <v>Stěžery Sokol</v>
      </c>
      <c r="H23" s="84" t="str">
        <f>IF(ISBLANK($A23),"",INDEX(kluci!$A$1:$F$300,MATCH($A23,kluci!$A$1:$A$300,0),6))</f>
        <v>HK</v>
      </c>
      <c r="I23" s="69">
        <v>7</v>
      </c>
      <c r="J23" s="70"/>
      <c r="K23" s="71"/>
      <c r="L23" s="23"/>
      <c r="M23" s="72">
        <v>6</v>
      </c>
      <c r="N23" s="73"/>
      <c r="O23" s="74"/>
      <c r="P23" s="27">
        <f t="shared" si="0"/>
        <v>13</v>
      </c>
    </row>
    <row r="24" spans="1:28" ht="15.6" x14ac:dyDescent="0.3">
      <c r="A24" s="33">
        <v>82113</v>
      </c>
      <c r="B24" s="65" t="s">
        <v>343</v>
      </c>
      <c r="C24" s="20" t="s">
        <v>451</v>
      </c>
      <c r="D24" s="82" t="str">
        <f>IF(ISBLANK($A24),"",INDEX(kluci!$A$1:$F$300,MATCH($A24,kluci!$A$1:$A$300,0),2))</f>
        <v>Horák Antonín</v>
      </c>
      <c r="E24" s="83">
        <f>IF(ISBLANK($A24),"",INDEX(kluci!$A$1:$F$300,MATCH($A24,kluci!$A$1:$A$300,0),3))</f>
        <v>2012</v>
      </c>
      <c r="F24" s="83" t="str">
        <f>IF(ISBLANK($A24),"",INDEX(kluci!$A$1:$F$300,MATCH($A24,kluci!$A$1:$A$300,0),4))</f>
        <v>U11</v>
      </c>
      <c r="G24" s="82" t="str">
        <f>IF(ISBLANK($A24),"",INDEX(kluci!$A$1:$F$300,MATCH($A24,kluci!$A$1:$A$300,0),5))</f>
        <v>TJ Sokol PP H. Králové 2</v>
      </c>
      <c r="H24" s="84" t="str">
        <f>IF(ISBLANK($A24),"",INDEX(kluci!$A$1:$F$300,MATCH($A24,kluci!$A$1:$A$300,0),6))</f>
        <v>HK</v>
      </c>
      <c r="I24" s="69"/>
      <c r="J24" s="70"/>
      <c r="K24" s="71"/>
      <c r="L24" s="23">
        <v>1</v>
      </c>
      <c r="M24" s="72">
        <v>12</v>
      </c>
      <c r="N24" s="73"/>
      <c r="O24" s="74"/>
      <c r="P24" s="27">
        <f t="shared" si="0"/>
        <v>13</v>
      </c>
    </row>
    <row r="25" spans="1:28" ht="15.6" x14ac:dyDescent="0.3">
      <c r="A25" s="33">
        <v>78902</v>
      </c>
      <c r="B25" s="65" t="s">
        <v>358</v>
      </c>
      <c r="C25" s="20" t="s">
        <v>89</v>
      </c>
      <c r="D25" s="82" t="str">
        <f>IF(ISBLANK($A25),"",INDEX(kluci!$A$1:$F$300,MATCH($A25,kluci!$A$1:$A$300,0),2))</f>
        <v>Dolan Kryštof</v>
      </c>
      <c r="E25" s="83">
        <f>IF(ISBLANK($A25),"",INDEX(kluci!$A$1:$F$300,MATCH($A25,kluci!$A$1:$A$300,0),3))</f>
        <v>2011</v>
      </c>
      <c r="F25" s="83" t="str">
        <f>IF(ISBLANK($A25),"",INDEX(kluci!$A$1:$F$300,MATCH($A25,kluci!$A$1:$A$300,0),4))</f>
        <v>U11</v>
      </c>
      <c r="G25" s="82" t="str">
        <f>IF(ISBLANK($A25),"",INDEX(kluci!$A$1:$F$300,MATCH($A25,kluci!$A$1:$A$300,0),5))</f>
        <v>Chrudim Sokol</v>
      </c>
      <c r="H25" s="84" t="str">
        <f>IF(ISBLANK($A25),"",INDEX(kluci!$A$1:$F$300,MATCH($A25,kluci!$A$1:$A$300,0),6))</f>
        <v>PA</v>
      </c>
      <c r="I25" s="69"/>
      <c r="J25" s="70"/>
      <c r="K25" s="71">
        <v>2</v>
      </c>
      <c r="L25" s="70">
        <v>6</v>
      </c>
      <c r="M25" s="72"/>
      <c r="N25" s="73"/>
      <c r="O25" s="74"/>
      <c r="P25" s="27">
        <f t="shared" si="0"/>
        <v>8</v>
      </c>
    </row>
    <row r="26" spans="1:28" ht="15.6" x14ac:dyDescent="0.3">
      <c r="A26" s="7">
        <v>81159</v>
      </c>
      <c r="B26" s="65" t="s">
        <v>404</v>
      </c>
      <c r="C26" s="20" t="s">
        <v>449</v>
      </c>
      <c r="D26" s="82" t="str">
        <f>IF(ISBLANK($A26),"",INDEX(kluci!$A$1:$F$300,MATCH($A26,kluci!$A$1:$A$300,0),2))</f>
        <v>Ducháč Jan</v>
      </c>
      <c r="E26" s="83">
        <f>IF(ISBLANK($A26),"",INDEX(kluci!$A$1:$F$300,MATCH($A26,kluci!$A$1:$A$300,0),3))</f>
        <v>2012</v>
      </c>
      <c r="F26" s="83" t="str">
        <f>IF(ISBLANK($A26),"",INDEX(kluci!$A$1:$F$300,MATCH($A26,kluci!$A$1:$A$300,0),4))</f>
        <v>U11</v>
      </c>
      <c r="G26" s="82" t="str">
        <f>IF(ISBLANK($A26),"",INDEX(kluci!$A$1:$F$300,MATCH($A26,kluci!$A$1:$A$300,0),5))</f>
        <v>Česká Skalice</v>
      </c>
      <c r="H26" s="84" t="str">
        <f>IF(ISBLANK($A26),"",INDEX(kluci!$A$1:$F$300,MATCH($A26,kluci!$A$1:$A$300,0),6))</f>
        <v>HK</v>
      </c>
      <c r="I26" s="69">
        <v>4</v>
      </c>
      <c r="J26" s="70">
        <v>3</v>
      </c>
      <c r="K26" s="71"/>
      <c r="L26" s="70"/>
      <c r="M26" s="72"/>
      <c r="N26" s="73"/>
      <c r="O26" s="74"/>
      <c r="P26" s="27">
        <f t="shared" si="0"/>
        <v>7</v>
      </c>
    </row>
    <row r="27" spans="1:28" ht="15.6" x14ac:dyDescent="0.3">
      <c r="A27" s="7">
        <v>81481</v>
      </c>
      <c r="B27" s="65" t="s">
        <v>404</v>
      </c>
      <c r="C27" s="20" t="s">
        <v>449</v>
      </c>
      <c r="D27" s="82" t="str">
        <f>IF(ISBLANK($A27),"",INDEX(kluci!$A$1:$F$300,MATCH($A27,kluci!$A$1:$A$300,0),2))</f>
        <v>Mackowiak Matyáš</v>
      </c>
      <c r="E27" s="83">
        <f>IF(ISBLANK($A27),"",INDEX(kluci!$A$1:$F$300,MATCH($A27,kluci!$A$1:$A$300,0),3))</f>
        <v>2013</v>
      </c>
      <c r="F27" s="83" t="str">
        <f>IF(ISBLANK($A27),"",INDEX(kluci!$A$1:$F$300,MATCH($A27,kluci!$A$1:$A$300,0),4))</f>
        <v>U11</v>
      </c>
      <c r="G27" s="82" t="str">
        <f>IF(ISBLANK($A27),"",INDEX(kluci!$A$1:$F$300,MATCH($A27,kluci!$A$1:$A$300,0),5))</f>
        <v>Ústí nad Orlicí TTC</v>
      </c>
      <c r="H27" s="84" t="str">
        <f>IF(ISBLANK($A27),"",INDEX(kluci!$A$1:$F$300,MATCH($A27,kluci!$A$1:$A$300,0),6))</f>
        <v>PA</v>
      </c>
      <c r="I27" s="69">
        <v>2</v>
      </c>
      <c r="J27" s="70"/>
      <c r="K27" s="71">
        <v>5</v>
      </c>
      <c r="L27" s="70">
        <v>0</v>
      </c>
      <c r="M27" s="72"/>
      <c r="N27" s="73"/>
      <c r="O27" s="74"/>
      <c r="P27" s="27">
        <f t="shared" si="0"/>
        <v>7</v>
      </c>
    </row>
    <row r="28" spans="1:28" ht="15.6" x14ac:dyDescent="0.3">
      <c r="A28" s="33">
        <v>82164</v>
      </c>
      <c r="B28" s="65" t="s">
        <v>231</v>
      </c>
      <c r="C28" s="20" t="s">
        <v>404</v>
      </c>
      <c r="D28" s="82" t="str">
        <f>IF(ISBLANK($A28),"",INDEX(kluci!$A$1:$F$300,MATCH($A28,kluci!$A$1:$A$300,0),2))</f>
        <v>Resler Tomáš</v>
      </c>
      <c r="E28" s="83">
        <f>IF(ISBLANK($A28),"",INDEX(kluci!$A$1:$F$300,MATCH($A28,kluci!$A$1:$A$300,0),3))</f>
        <v>2011</v>
      </c>
      <c r="F28" s="83" t="str">
        <f>IF(ISBLANK($A28),"",INDEX(kluci!$A$1:$F$300,MATCH($A28,kluci!$A$1:$A$300,0),4))</f>
        <v>U11</v>
      </c>
      <c r="G28" s="82" t="str">
        <f>IF(ISBLANK($A28),"",INDEX(kluci!$A$1:$F$300,MATCH($A28,kluci!$A$1:$A$300,0),5))</f>
        <v>Chrudim Sokol</v>
      </c>
      <c r="H28" s="84" t="str">
        <f>IF(ISBLANK($A28),"",INDEX(kluci!$A$1:$F$300,MATCH($A28,kluci!$A$1:$A$300,0),6))</f>
        <v>PA</v>
      </c>
      <c r="I28" s="69"/>
      <c r="J28" s="70"/>
      <c r="K28" s="71"/>
      <c r="L28" s="23">
        <v>5</v>
      </c>
      <c r="M28" s="72"/>
      <c r="N28" s="73"/>
      <c r="O28" s="74"/>
      <c r="P28" s="27">
        <f t="shared" si="0"/>
        <v>5</v>
      </c>
    </row>
    <row r="29" spans="1:28" ht="15.6" x14ac:dyDescent="0.3">
      <c r="A29" s="33">
        <v>76466</v>
      </c>
      <c r="B29" s="65" t="s">
        <v>427</v>
      </c>
      <c r="C29" s="20" t="s">
        <v>231</v>
      </c>
      <c r="D29" s="82" t="str">
        <f>IF(ISBLANK($A29),"",INDEX(kluci!$A$1:$F$300,MATCH($A29,kluci!$A$1:$A$300,0),2))</f>
        <v>Jíra Matyáš</v>
      </c>
      <c r="E29" s="83">
        <f>IF(ISBLANK($A29),"",INDEX(kluci!$A$1:$F$300,MATCH($A29,kluci!$A$1:$A$300,0),3))</f>
        <v>2012</v>
      </c>
      <c r="F29" s="83" t="str">
        <f>IF(ISBLANK($A29),"",INDEX(kluci!$A$1:$F$300,MATCH($A29,kluci!$A$1:$A$300,0),4))</f>
        <v>U11</v>
      </c>
      <c r="G29" s="82" t="str">
        <f>IF(ISBLANK($A29),"",INDEX(kluci!$A$1:$F$300,MATCH($A29,kluci!$A$1:$A$300,0),5))</f>
        <v>Chrast</v>
      </c>
      <c r="H29" s="84" t="str">
        <f>IF(ISBLANK($A29),"",INDEX(kluci!$A$1:$F$300,MATCH($A29,kluci!$A$1:$A$300,0),6))</f>
        <v>PA</v>
      </c>
      <c r="I29" s="69"/>
      <c r="J29" s="70"/>
      <c r="K29" s="71">
        <v>4</v>
      </c>
      <c r="L29" s="70"/>
      <c r="M29" s="72"/>
      <c r="N29" s="73"/>
      <c r="O29" s="74"/>
      <c r="P29" s="27">
        <f t="shared" si="0"/>
        <v>4</v>
      </c>
    </row>
    <row r="30" spans="1:28" ht="15.6" x14ac:dyDescent="0.3">
      <c r="A30" s="7">
        <v>81560</v>
      </c>
      <c r="B30" s="65" t="s">
        <v>427</v>
      </c>
      <c r="C30" s="20" t="s">
        <v>450</v>
      </c>
      <c r="D30" s="82" t="str">
        <f>IF(ISBLANK($A30),"",INDEX(kluci!$A$1:$F$300,MATCH($A30,kluci!$A$1:$A$300,0),2))</f>
        <v>Šrámek Matěj</v>
      </c>
      <c r="E30" s="83">
        <f>IF(ISBLANK($A30),"",INDEX(kluci!$A$1:$F$300,MATCH($A30,kluci!$A$1:$A$300,0),3))</f>
        <v>2011</v>
      </c>
      <c r="F30" s="83" t="str">
        <f>IF(ISBLANK($A30),"",INDEX(kluci!$A$1:$F$300,MATCH($A30,kluci!$A$1:$A$300,0),4))</f>
        <v>U11</v>
      </c>
      <c r="G30" s="82" t="str">
        <f>IF(ISBLANK($A30),"",INDEX(kluci!$A$1:$F$300,MATCH($A30,kluci!$A$1:$A$300,0),5))</f>
        <v>Stěžery Sokol</v>
      </c>
      <c r="H30" s="84" t="str">
        <f>IF(ISBLANK($A30),"",INDEX(kluci!$A$1:$F$300,MATCH($A30,kluci!$A$1:$A$300,0),6))</f>
        <v>HK</v>
      </c>
      <c r="I30" s="69"/>
      <c r="J30" s="70">
        <v>1</v>
      </c>
      <c r="K30" s="71">
        <v>1</v>
      </c>
      <c r="L30" s="70"/>
      <c r="M30" s="72">
        <v>2</v>
      </c>
      <c r="N30" s="73"/>
      <c r="O30" s="74"/>
      <c r="P30" s="27">
        <f t="shared" si="0"/>
        <v>4</v>
      </c>
    </row>
    <row r="31" spans="1:28" ht="15.6" x14ac:dyDescent="0.3">
      <c r="A31" s="7">
        <v>81160</v>
      </c>
      <c r="B31" s="65" t="s">
        <v>428</v>
      </c>
      <c r="C31" s="20" t="s">
        <v>164</v>
      </c>
      <c r="D31" s="82" t="str">
        <f>IF(ISBLANK($A31),"",INDEX(kluci!$A$1:$F$300,MATCH($A31,kluci!$A$1:$A$300,0),2))</f>
        <v>Řehák Štěpán</v>
      </c>
      <c r="E31" s="83">
        <f>IF(ISBLANK($A31),"",INDEX(kluci!$A$1:$F$300,MATCH($A31,kluci!$A$1:$A$300,0),3))</f>
        <v>2012</v>
      </c>
      <c r="F31" s="83" t="str">
        <f>IF(ISBLANK($A31),"",INDEX(kluci!$A$1:$F$300,MATCH($A31,kluci!$A$1:$A$300,0),4))</f>
        <v>U11</v>
      </c>
      <c r="G31" s="82" t="str">
        <f>IF(ISBLANK($A31),"",INDEX(kluci!$A$1:$F$300,MATCH($A31,kluci!$A$1:$A$300,0),5))</f>
        <v>Česká Skalice</v>
      </c>
      <c r="H31" s="84" t="str">
        <f>IF(ISBLANK($A31),"",INDEX(kluci!$A$1:$F$300,MATCH($A31,kluci!$A$1:$A$300,0),6))</f>
        <v>HK</v>
      </c>
      <c r="I31" s="69">
        <v>1</v>
      </c>
      <c r="J31" s="70">
        <v>2</v>
      </c>
      <c r="K31" s="71"/>
      <c r="L31" s="70"/>
      <c r="M31" s="72"/>
      <c r="N31" s="73"/>
      <c r="O31" s="74"/>
      <c r="P31" s="27">
        <f t="shared" si="0"/>
        <v>3</v>
      </c>
    </row>
    <row r="32" spans="1:28" ht="15.6" x14ac:dyDescent="0.3">
      <c r="A32" s="7">
        <v>81903</v>
      </c>
      <c r="B32" s="65" t="s">
        <v>428</v>
      </c>
      <c r="C32" s="20" t="s">
        <v>452</v>
      </c>
      <c r="D32" s="82" t="str">
        <f>IF(ISBLANK($A32),"",INDEX(kluci!$A$1:$F$300,MATCH($A32,kluci!$A$1:$A$300,0),2))</f>
        <v>Kalvach Vojtěch</v>
      </c>
      <c r="E32" s="83">
        <f>IF(ISBLANK($A32),"",INDEX(kluci!$A$1:$F$300,MATCH($A32,kluci!$A$1:$A$300,0),3))</f>
        <v>2012</v>
      </c>
      <c r="F32" s="83" t="str">
        <f>IF(ISBLANK($A32),"",INDEX(kluci!$A$1:$F$300,MATCH($A32,kluci!$A$1:$A$300,0),4))</f>
        <v>U11</v>
      </c>
      <c r="G32" s="82" t="str">
        <f>IF(ISBLANK($A32),"",INDEX(kluci!$A$1:$F$300,MATCH($A32,kluci!$A$1:$A$300,0),5))</f>
        <v>Hostinné Tatran</v>
      </c>
      <c r="H32" s="84" t="str">
        <f>IF(ISBLANK($A32),"",INDEX(kluci!$A$1:$F$300,MATCH($A32,kluci!$A$1:$A$300,0),6))</f>
        <v>HK</v>
      </c>
      <c r="I32" s="69"/>
      <c r="J32" s="70"/>
      <c r="K32" s="71">
        <v>0</v>
      </c>
      <c r="L32" s="23"/>
      <c r="M32" s="72">
        <v>3</v>
      </c>
      <c r="N32" s="73"/>
      <c r="O32" s="74"/>
      <c r="P32" s="27">
        <f t="shared" si="0"/>
        <v>3</v>
      </c>
    </row>
    <row r="33" spans="1:16" ht="15.6" x14ac:dyDescent="0.3">
      <c r="A33" s="33">
        <v>2</v>
      </c>
      <c r="B33" s="65" t="s">
        <v>439</v>
      </c>
      <c r="C33" s="20" t="s">
        <v>450</v>
      </c>
      <c r="D33" s="82" t="str">
        <f>IF(ISBLANK($A33),"",INDEX(kluci!$A$1:$F$300,MATCH($A33,kluci!$A$1:$A$300,0),2))</f>
        <v>Bořek Matouš</v>
      </c>
      <c r="E33" s="83">
        <f>IF(ISBLANK($A33),"",INDEX(kluci!$A$1:$F$300,MATCH($A33,kluci!$A$1:$A$300,0),3))</f>
        <v>2012</v>
      </c>
      <c r="F33" s="83" t="str">
        <f>IF(ISBLANK($A33),"",INDEX(kluci!$A$1:$F$300,MATCH($A33,kluci!$A$1:$A$300,0),4))</f>
        <v>U11</v>
      </c>
      <c r="G33" s="82" t="str">
        <f>IF(ISBLANK($A33),"",INDEX(kluci!$A$1:$F$300,MATCH($A33,kluci!$A$1:$A$300,0),5))</f>
        <v>Pardubice Tesla</v>
      </c>
      <c r="H33" s="84" t="str">
        <f>IF(ISBLANK($A33),"",INDEX(kluci!$A$1:$F$300,MATCH($A33,kluci!$A$1:$A$300,0),6))</f>
        <v>PA</v>
      </c>
      <c r="I33" s="69"/>
      <c r="J33" s="70"/>
      <c r="K33" s="71"/>
      <c r="L33" s="23">
        <v>2</v>
      </c>
      <c r="M33" s="72"/>
      <c r="N33" s="73"/>
      <c r="O33" s="74"/>
      <c r="P33" s="27">
        <f t="shared" si="0"/>
        <v>2</v>
      </c>
    </row>
    <row r="34" spans="1:16" ht="15.6" x14ac:dyDescent="0.3">
      <c r="A34" s="7">
        <v>78159</v>
      </c>
      <c r="B34" s="65" t="s">
        <v>439</v>
      </c>
      <c r="C34" s="20" t="s">
        <v>450</v>
      </c>
      <c r="D34" s="82" t="str">
        <f>IF(ISBLANK($A34),"",INDEX(kluci!$A$1:$F$300,MATCH($A34,kluci!$A$1:$A$300,0),2))</f>
        <v>Melša Jan</v>
      </c>
      <c r="E34" s="83">
        <f>IF(ISBLANK($A34),"",INDEX(kluci!$A$1:$F$300,MATCH($A34,kluci!$A$1:$A$300,0),3))</f>
        <v>2012</v>
      </c>
      <c r="F34" s="83" t="str">
        <f>IF(ISBLANK($A34),"",INDEX(kluci!$A$1:$F$300,MATCH($A34,kluci!$A$1:$A$300,0),4))</f>
        <v>U11</v>
      </c>
      <c r="G34" s="82" t="str">
        <f>IF(ISBLANK($A34),"",INDEX(kluci!$A$1:$F$300,MATCH($A34,kluci!$A$1:$A$300,0),5))</f>
        <v>Vamberk Baník</v>
      </c>
      <c r="H34" s="84" t="str">
        <f>IF(ISBLANK($A34),"",INDEX(kluci!$A$1:$F$300,MATCH($A34,kluci!$A$1:$A$300,0),6))</f>
        <v>HK</v>
      </c>
      <c r="I34" s="69">
        <v>2</v>
      </c>
      <c r="J34" s="70"/>
      <c r="K34" s="71"/>
      <c r="L34" s="70"/>
      <c r="M34" s="72"/>
      <c r="N34" s="73"/>
      <c r="O34" s="74"/>
      <c r="P34" s="27">
        <f t="shared" si="0"/>
        <v>2</v>
      </c>
    </row>
    <row r="35" spans="1:16" ht="15.6" x14ac:dyDescent="0.3">
      <c r="A35" s="7">
        <v>78312</v>
      </c>
      <c r="B35" s="65" t="s">
        <v>439</v>
      </c>
      <c r="C35" s="20" t="s">
        <v>450</v>
      </c>
      <c r="D35" s="82" t="str">
        <f>IF(ISBLANK($A35),"",INDEX(kluci!$A$1:$F$300,MATCH($A35,kluci!$A$1:$A$300,0),2))</f>
        <v>Kraus Robin</v>
      </c>
      <c r="E35" s="83">
        <f>IF(ISBLANK($A35),"",INDEX(kluci!$A$1:$F$300,MATCH($A35,kluci!$A$1:$A$300,0),3))</f>
        <v>2011</v>
      </c>
      <c r="F35" s="83" t="str">
        <f>IF(ISBLANK($A35),"",INDEX(kluci!$A$1:$F$300,MATCH($A35,kluci!$A$1:$A$300,0),4))</f>
        <v>U11</v>
      </c>
      <c r="G35" s="82" t="str">
        <f>IF(ISBLANK($A35),"",INDEX(kluci!$A$1:$F$300,MATCH($A35,kluci!$A$1:$A$300,0),5))</f>
        <v>Vamberk Baník</v>
      </c>
      <c r="H35" s="84" t="str">
        <f>IF(ISBLANK($A35),"",INDEX(kluci!$A$1:$F$300,MATCH($A35,kluci!$A$1:$A$300,0),6))</f>
        <v>HK</v>
      </c>
      <c r="I35" s="69">
        <v>2</v>
      </c>
      <c r="J35" s="70"/>
      <c r="K35" s="71"/>
      <c r="L35" s="70"/>
      <c r="M35" s="72"/>
      <c r="N35" s="73"/>
      <c r="O35" s="74"/>
      <c r="P35" s="27">
        <f t="shared" si="0"/>
        <v>2</v>
      </c>
    </row>
    <row r="36" spans="1:16" ht="15.6" x14ac:dyDescent="0.3">
      <c r="A36" s="7">
        <v>81626</v>
      </c>
      <c r="B36" s="65" t="s">
        <v>479</v>
      </c>
      <c r="C36" s="20"/>
      <c r="D36" s="82" t="str">
        <f>IF(ISBLANK($A36),"",INDEX(kluci!$A$1:$F$300,MATCH($A36,kluci!$A$1:$A$300,0),2))</f>
        <v>Drozdík Mikuláš</v>
      </c>
      <c r="E36" s="83">
        <f>IF(ISBLANK($A36),"",INDEX(kluci!$A$1:$F$300,MATCH($A36,kluci!$A$1:$A$300,0),3))</f>
        <v>2012</v>
      </c>
      <c r="F36" s="83" t="str">
        <f>IF(ISBLANK($A36),"",INDEX(kluci!$A$1:$F$300,MATCH($A36,kluci!$A$1:$A$300,0),4))</f>
        <v>U11</v>
      </c>
      <c r="G36" s="82" t="str">
        <f>IF(ISBLANK($A36),"",INDEX(kluci!$A$1:$F$300,MATCH($A36,kluci!$A$1:$A$300,0),5))</f>
        <v>Záhornice KPST</v>
      </c>
      <c r="H36" s="84" t="str">
        <f>IF(ISBLANK($A36),"",INDEX(kluci!$A$1:$F$300,MATCH($A36,kluci!$A$1:$A$300,0),6))</f>
        <v>HK</v>
      </c>
      <c r="I36" s="69"/>
      <c r="J36" s="70"/>
      <c r="K36" s="71"/>
      <c r="L36" s="70"/>
      <c r="M36" s="72">
        <v>1</v>
      </c>
      <c r="N36" s="73"/>
      <c r="O36" s="74"/>
      <c r="P36" s="27">
        <f t="shared" si="0"/>
        <v>1</v>
      </c>
    </row>
    <row r="37" spans="1:16" ht="15.6" x14ac:dyDescent="0.3">
      <c r="A37" s="7">
        <v>80209</v>
      </c>
      <c r="B37" s="65" t="s">
        <v>479</v>
      </c>
      <c r="C37" s="20" t="s">
        <v>451</v>
      </c>
      <c r="D37" s="82" t="str">
        <f>IF(ISBLANK($A37),"",INDEX(kluci!$A$1:$F$300,MATCH($A37,kluci!$A$1:$A$300,0),2))</f>
        <v>Holeček Karel</v>
      </c>
      <c r="E37" s="83">
        <f>IF(ISBLANK($A37),"",INDEX(kluci!$A$1:$F$300,MATCH($A37,kluci!$A$1:$A$300,0),3))</f>
        <v>2011</v>
      </c>
      <c r="F37" s="83" t="str">
        <f>IF(ISBLANK($A37),"",INDEX(kluci!$A$1:$F$300,MATCH($A37,kluci!$A$1:$A$300,0),4))</f>
        <v>U11</v>
      </c>
      <c r="G37" s="82" t="str">
        <f>IF(ISBLANK($A37),"",INDEX(kluci!$A$1:$F$300,MATCH($A37,kluci!$A$1:$A$300,0),5))</f>
        <v>Jaroměř Jiskra</v>
      </c>
      <c r="H37" s="84" t="str">
        <f>IF(ISBLANK($A37),"",INDEX(kluci!$A$1:$F$300,MATCH($A37,kluci!$A$1:$A$300,0),6))</f>
        <v>HK</v>
      </c>
      <c r="I37" s="69">
        <v>1</v>
      </c>
      <c r="J37" s="70">
        <v>0</v>
      </c>
      <c r="K37" s="71"/>
      <c r="L37" s="23"/>
      <c r="M37" s="72"/>
      <c r="N37" s="73"/>
      <c r="O37" s="74"/>
      <c r="P37" s="27">
        <f t="shared" si="0"/>
        <v>1</v>
      </c>
    </row>
    <row r="38" spans="1:16" ht="15.6" x14ac:dyDescent="0.3">
      <c r="A38" s="7">
        <v>79273</v>
      </c>
      <c r="B38" s="65" t="s">
        <v>479</v>
      </c>
      <c r="C38" s="20" t="s">
        <v>451</v>
      </c>
      <c r="D38" s="82" t="str">
        <f>IF(ISBLANK($A38),"",INDEX(kluci!$A$1:$F$300,MATCH($A38,kluci!$A$1:$A$300,0),2))</f>
        <v>Sak Vojtěch</v>
      </c>
      <c r="E38" s="83">
        <f>IF(ISBLANK($A38),"",INDEX(kluci!$A$1:$F$300,MATCH($A38,kluci!$A$1:$A$300,0),3))</f>
        <v>2011</v>
      </c>
      <c r="F38" s="83" t="str">
        <f>IF(ISBLANK($A38),"",INDEX(kluci!$A$1:$F$300,MATCH($A38,kluci!$A$1:$A$300,0),4))</f>
        <v>U11</v>
      </c>
      <c r="G38" s="82" t="str">
        <f>IF(ISBLANK($A38),"",INDEX(kluci!$A$1:$F$300,MATCH($A38,kluci!$A$1:$A$300,0),5))</f>
        <v>Stěžery Sokol</v>
      </c>
      <c r="H38" s="84" t="str">
        <f>IF(ISBLANK($A38),"",INDEX(kluci!$A$1:$F$300,MATCH($A38,kluci!$A$1:$A$300,0),6))</f>
        <v>HK</v>
      </c>
      <c r="I38" s="69">
        <v>1</v>
      </c>
      <c r="J38" s="70"/>
      <c r="K38" s="71"/>
      <c r="L38" s="70"/>
      <c r="M38" s="72"/>
      <c r="N38" s="73"/>
      <c r="O38" s="74"/>
      <c r="P38" s="27">
        <f t="shared" si="0"/>
        <v>1</v>
      </c>
    </row>
    <row r="39" spans="1:16" ht="15.6" x14ac:dyDescent="0.3">
      <c r="A39" s="7">
        <v>80096</v>
      </c>
      <c r="B39" s="65" t="s">
        <v>479</v>
      </c>
      <c r="C39" s="20" t="s">
        <v>451</v>
      </c>
      <c r="D39" s="82" t="str">
        <f>IF(ISBLANK($A39),"",INDEX(kluci!$A$1:$F$300,MATCH($A39,kluci!$A$1:$A$300,0),2))</f>
        <v>Louda Vítězslav</v>
      </c>
      <c r="E39" s="83">
        <f>IF(ISBLANK($A39),"",INDEX(kluci!$A$1:$F$300,MATCH($A39,kluci!$A$1:$A$300,0),3))</f>
        <v>2015</v>
      </c>
      <c r="F39" s="83" t="str">
        <f>IF(ISBLANK($A39),"",INDEX(kluci!$A$1:$F$300,MATCH($A39,kluci!$A$1:$A$300,0),4))</f>
        <v>U11</v>
      </c>
      <c r="G39" s="82" t="str">
        <f>IF(ISBLANK($A39),"",INDEX(kluci!$A$1:$F$300,MATCH($A39,kluci!$A$1:$A$300,0),5))</f>
        <v xml:space="preserve">Josefov Sokol </v>
      </c>
      <c r="H39" s="84" t="str">
        <f>IF(ISBLANK($A39),"",INDEX(kluci!$A$1:$F$300,MATCH($A39,kluci!$A$1:$A$300,0),6))</f>
        <v>HK</v>
      </c>
      <c r="I39" s="69"/>
      <c r="J39" s="70">
        <v>1</v>
      </c>
      <c r="K39" s="71"/>
      <c r="L39" s="70">
        <v>0</v>
      </c>
      <c r="M39" s="72"/>
      <c r="N39" s="73"/>
      <c r="O39" s="74"/>
      <c r="P39" s="27">
        <f t="shared" si="0"/>
        <v>1</v>
      </c>
    </row>
    <row r="40" spans="1:16" ht="15.6" x14ac:dyDescent="0.3">
      <c r="A40" s="7">
        <v>76470</v>
      </c>
      <c r="B40" s="65" t="s">
        <v>479</v>
      </c>
      <c r="C40" s="20" t="s">
        <v>451</v>
      </c>
      <c r="D40" s="82" t="str">
        <f>IF(ISBLANK($A40),"",INDEX(kluci!$A$1:$F$300,MATCH($A40,kluci!$A$1:$A$300,0),2))</f>
        <v>Štantejský Martin</v>
      </c>
      <c r="E40" s="83">
        <f>IF(ISBLANK($A40),"",INDEX(kluci!$A$1:$F$300,MATCH($A40,kluci!$A$1:$A$300,0),3))</f>
        <v>2012</v>
      </c>
      <c r="F40" s="83" t="str">
        <f>IF(ISBLANK($A40),"",INDEX(kluci!$A$1:$F$300,MATCH($A40,kluci!$A$1:$A$300,0),4))</f>
        <v>U11</v>
      </c>
      <c r="G40" s="82" t="str">
        <f>IF(ISBLANK($A40),"",INDEX(kluci!$A$1:$F$300,MATCH($A40,kluci!$A$1:$A$300,0),5))</f>
        <v>Chrast</v>
      </c>
      <c r="H40" s="84" t="str">
        <f>IF(ISBLANK($A40),"",INDEX(kluci!$A$1:$F$300,MATCH($A40,kluci!$A$1:$A$300,0),6))</f>
        <v>PA</v>
      </c>
      <c r="I40" s="69"/>
      <c r="J40" s="70"/>
      <c r="K40" s="71">
        <v>1</v>
      </c>
      <c r="L40" s="70"/>
      <c r="M40" s="72"/>
      <c r="N40" s="73"/>
      <c r="O40" s="74"/>
      <c r="P40" s="27">
        <f t="shared" si="0"/>
        <v>1</v>
      </c>
    </row>
    <row r="41" spans="1:16" ht="15.6" x14ac:dyDescent="0.3">
      <c r="A41" s="7">
        <v>81627</v>
      </c>
      <c r="B41" s="65" t="s">
        <v>480</v>
      </c>
      <c r="C41" s="20"/>
      <c r="D41" s="82" t="str">
        <f>IF(ISBLANK($A41),"",INDEX(kluci!$A$1:$F$300,MATCH($A41,kluci!$A$1:$A$300,0),2))</f>
        <v>Novotný Miroslav</v>
      </c>
      <c r="E41" s="83">
        <f>IF(ISBLANK($A41),"",INDEX(kluci!$A$1:$F$300,MATCH($A41,kluci!$A$1:$A$300,0),3))</f>
        <v>2013</v>
      </c>
      <c r="F41" s="83" t="str">
        <f>IF(ISBLANK($A41),"",INDEX(kluci!$A$1:$F$300,MATCH($A41,kluci!$A$1:$A$300,0),4))</f>
        <v>U11</v>
      </c>
      <c r="G41" s="82" t="str">
        <f>IF(ISBLANK($A41),"",INDEX(kluci!$A$1:$F$300,MATCH($A41,kluci!$A$1:$A$300,0),5))</f>
        <v>Záhornice KPST</v>
      </c>
      <c r="H41" s="84" t="str">
        <f>IF(ISBLANK($A41),"",INDEX(kluci!$A$1:$F$300,MATCH($A41,kluci!$A$1:$A$300,0),6))</f>
        <v>HK</v>
      </c>
      <c r="I41" s="69"/>
      <c r="J41" s="70"/>
      <c r="K41" s="71"/>
      <c r="L41" s="70"/>
      <c r="M41" s="72">
        <v>0</v>
      </c>
      <c r="N41" s="73"/>
      <c r="O41" s="74"/>
      <c r="P41" s="27">
        <f t="shared" si="0"/>
        <v>0</v>
      </c>
    </row>
    <row r="42" spans="1:16" ht="15.6" x14ac:dyDescent="0.3">
      <c r="A42" s="33">
        <v>78658</v>
      </c>
      <c r="B42" s="65" t="s">
        <v>480</v>
      </c>
      <c r="C42" s="20" t="s">
        <v>452</v>
      </c>
      <c r="D42" s="82" t="str">
        <f>IF(ISBLANK($A42),"",INDEX(kluci!$A$1:$F$300,MATCH($A42,kluci!$A$1:$A$300,0),2))</f>
        <v>Čopian Vilém</v>
      </c>
      <c r="E42" s="83">
        <f>IF(ISBLANK($A42),"",INDEX(kluci!$A$1:$F$300,MATCH($A42,kluci!$A$1:$A$300,0),3))</f>
        <v>2012</v>
      </c>
      <c r="F42" s="83" t="str">
        <f>IF(ISBLANK($A42),"",INDEX(kluci!$A$1:$F$300,MATCH($A42,kluci!$A$1:$A$300,0),4))</f>
        <v>U11</v>
      </c>
      <c r="G42" s="82" t="str">
        <f>IF(ISBLANK($A42),"",INDEX(kluci!$A$1:$F$300,MATCH($A42,kluci!$A$1:$A$300,0),5))</f>
        <v>Ústí nad Orlicí TTC</v>
      </c>
      <c r="H42" s="84" t="str">
        <f>IF(ISBLANK($A42),"",INDEX(kluci!$A$1:$F$300,MATCH($A42,kluci!$A$1:$A$300,0),6))</f>
        <v>PA</v>
      </c>
      <c r="I42" s="69"/>
      <c r="J42" s="70"/>
      <c r="K42" s="71"/>
      <c r="L42" s="23">
        <v>0</v>
      </c>
      <c r="M42" s="72"/>
      <c r="N42" s="73"/>
      <c r="O42" s="74"/>
      <c r="P42" s="27">
        <f t="shared" si="0"/>
        <v>0</v>
      </c>
    </row>
    <row r="43" spans="1:16" ht="15.6" x14ac:dyDescent="0.3">
      <c r="A43" s="33">
        <v>73675</v>
      </c>
      <c r="B43" s="65" t="s">
        <v>480</v>
      </c>
      <c r="C43" s="20" t="s">
        <v>452</v>
      </c>
      <c r="D43" s="82" t="str">
        <f>IF(ISBLANK($A43),"",INDEX(kluci!$A$1:$F$300,MATCH($A43,kluci!$A$1:$A$300,0),2))</f>
        <v>Hadinec David</v>
      </c>
      <c r="E43" s="83">
        <f>IF(ISBLANK($A43),"",INDEX(kluci!$A$1:$F$300,MATCH($A43,kluci!$A$1:$A$300,0),3))</f>
        <v>2011</v>
      </c>
      <c r="F43" s="83" t="str">
        <f>IF(ISBLANK($A43),"",INDEX(kluci!$A$1:$F$300,MATCH($A43,kluci!$A$1:$A$300,0),4))</f>
        <v>U11</v>
      </c>
      <c r="G43" s="82" t="str">
        <f>IF(ISBLANK($A43),"",INDEX(kluci!$A$1:$F$300,MATCH($A43,kluci!$A$1:$A$300,0),5))</f>
        <v xml:space="preserve">Josefov Sokol </v>
      </c>
      <c r="H43" s="84" t="str">
        <f>IF(ISBLANK($A43),"",INDEX(kluci!$A$1:$F$300,MATCH($A43,kluci!$A$1:$A$300,0),6))</f>
        <v>HK</v>
      </c>
      <c r="I43" s="22">
        <v>0</v>
      </c>
      <c r="J43" s="23"/>
      <c r="K43" s="23"/>
      <c r="L43" s="70"/>
      <c r="M43" s="23"/>
      <c r="N43" s="24"/>
      <c r="O43" s="22"/>
      <c r="P43" s="27">
        <f t="shared" si="0"/>
        <v>0</v>
      </c>
    </row>
    <row r="44" spans="1:16" ht="15.6" x14ac:dyDescent="0.3">
      <c r="A44" s="7">
        <v>79457</v>
      </c>
      <c r="B44" s="65" t="s">
        <v>480</v>
      </c>
      <c r="C44" s="20" t="s">
        <v>452</v>
      </c>
      <c r="D44" s="82" t="str">
        <f>IF(ISBLANK($A44),"",INDEX(kluci!$A$1:$F$300,MATCH($A44,kluci!$A$1:$A$300,0),2))</f>
        <v>Hes František</v>
      </c>
      <c r="E44" s="83">
        <f>IF(ISBLANK($A44),"",INDEX(kluci!$A$1:$F$300,MATCH($A44,kluci!$A$1:$A$300,0),3))</f>
        <v>2012</v>
      </c>
      <c r="F44" s="83" t="str">
        <f>IF(ISBLANK($A44),"",INDEX(kluci!$A$1:$F$300,MATCH($A44,kluci!$A$1:$A$300,0),4))</f>
        <v>U11</v>
      </c>
      <c r="G44" s="82" t="str">
        <f>IF(ISBLANK($A44),"",INDEX(kluci!$A$1:$F$300,MATCH($A44,kluci!$A$1:$A$300,0),5))</f>
        <v>Chrast</v>
      </c>
      <c r="H44" s="84" t="str">
        <f>IF(ISBLANK($A44),"",INDEX(kluci!$A$1:$F$300,MATCH($A44,kluci!$A$1:$A$300,0),6))</f>
        <v>PA</v>
      </c>
      <c r="I44" s="69">
        <v>0</v>
      </c>
      <c r="J44" s="70"/>
      <c r="K44" s="71"/>
      <c r="L44" s="23"/>
      <c r="M44" s="72"/>
      <c r="N44" s="73"/>
      <c r="O44" s="74"/>
      <c r="P44" s="27">
        <f t="shared" si="0"/>
        <v>0</v>
      </c>
    </row>
    <row r="45" spans="1:16" ht="15.6" x14ac:dyDescent="0.3">
      <c r="A45" s="7">
        <v>80274</v>
      </c>
      <c r="B45" s="65" t="s">
        <v>480</v>
      </c>
      <c r="C45" s="20" t="s">
        <v>452</v>
      </c>
      <c r="D45" s="82" t="str">
        <f>IF(ISBLANK($A45),"",INDEX(kluci!$A$1:$F$300,MATCH($A45,kluci!$A$1:$A$300,0),2))</f>
        <v>Bartoš Dominik</v>
      </c>
      <c r="E45" s="83">
        <f>IF(ISBLANK($A45),"",INDEX(kluci!$A$1:$F$300,MATCH($A45,kluci!$A$1:$A$300,0),3))</f>
        <v>2013</v>
      </c>
      <c r="F45" s="83" t="str">
        <f>IF(ISBLANK($A45),"",INDEX(kluci!$A$1:$F$300,MATCH($A45,kluci!$A$1:$A$300,0),4))</f>
        <v>U11</v>
      </c>
      <c r="G45" s="82" t="str">
        <f>IF(ISBLANK($A45),"",INDEX(kluci!$A$1:$F$300,MATCH($A45,kluci!$A$1:$A$300,0),5))</f>
        <v>Hostinné Tatran</v>
      </c>
      <c r="H45" s="84" t="str">
        <f>IF(ISBLANK($A45),"",INDEX(kluci!$A$1:$F$300,MATCH($A45,kluci!$A$1:$A$300,0),6))</f>
        <v>HK</v>
      </c>
      <c r="I45" s="69"/>
      <c r="J45" s="70"/>
      <c r="K45" s="71">
        <v>0</v>
      </c>
      <c r="L45" s="70"/>
      <c r="M45" s="72">
        <v>0</v>
      </c>
      <c r="N45" s="73"/>
      <c r="O45" s="74"/>
      <c r="P45" s="27">
        <f t="shared" si="0"/>
        <v>0</v>
      </c>
    </row>
    <row r="46" spans="1:16" ht="15.6" hidden="1" x14ac:dyDescent="0.3">
      <c r="A46" s="33">
        <v>76648</v>
      </c>
      <c r="B46" s="65"/>
      <c r="C46" s="20"/>
      <c r="D46" s="82" t="str">
        <f>IF(ISBLANK($A46),"",INDEX(kluci!$A$1:$F$300,MATCH($A46,kluci!$A$1:$A$300,0),2))</f>
        <v>Jirka Tomáš</v>
      </c>
      <c r="E46" s="83">
        <f>IF(ISBLANK($A46),"",INDEX(kluci!$A$1:$F$300,MATCH($A46,kluci!$A$1:$A$300,0),3))</f>
        <v>2011</v>
      </c>
      <c r="F46" s="83" t="str">
        <f>IF(ISBLANK($A46),"",INDEX(kluci!$A$1:$F$300,MATCH($A46,kluci!$A$1:$A$300,0),4))</f>
        <v>U11</v>
      </c>
      <c r="G46" s="82" t="str">
        <f>IF(ISBLANK($A46),"",INDEX(kluci!$A$1:$F$300,MATCH($A46,kluci!$A$1:$A$300,0),5))</f>
        <v xml:space="preserve">Josefov Sokol </v>
      </c>
      <c r="H46" s="84" t="str">
        <f>IF(ISBLANK($A46),"",INDEX(kluci!$A$1:$F$300,MATCH($A46,kluci!$A$1:$A$300,0),6))</f>
        <v>HK</v>
      </c>
      <c r="I46" s="69"/>
      <c r="J46" s="70"/>
      <c r="K46" s="71"/>
      <c r="L46" s="70"/>
      <c r="M46" s="72"/>
      <c r="N46" s="73"/>
      <c r="O46" s="74"/>
      <c r="P46" s="27">
        <f t="shared" ref="P46:P49" si="1">SUM(I46:N46)-O46</f>
        <v>0</v>
      </c>
    </row>
    <row r="47" spans="1:16" ht="15.6" hidden="1" x14ac:dyDescent="0.3">
      <c r="A47" s="33">
        <v>77514</v>
      </c>
      <c r="B47" s="65"/>
      <c r="C47" s="20"/>
      <c r="D47" s="82" t="str">
        <f>IF(ISBLANK($A47),"",INDEX(kluci!$A$1:$F$300,MATCH($A47,kluci!$A$1:$A$300,0),2))</f>
        <v>Skřivan Tobiáš</v>
      </c>
      <c r="E47" s="83">
        <f>IF(ISBLANK($A47),"",INDEX(kluci!$A$1:$F$300,MATCH($A47,kluci!$A$1:$A$300,0),3))</f>
        <v>2011</v>
      </c>
      <c r="F47" s="83" t="str">
        <f>IF(ISBLANK($A47),"",INDEX(kluci!$A$1:$F$300,MATCH($A47,kluci!$A$1:$A$300,0),4))</f>
        <v>U11</v>
      </c>
      <c r="G47" s="82" t="str">
        <f>IF(ISBLANK($A47),"",INDEX(kluci!$A$1:$F$300,MATCH($A47,kluci!$A$1:$A$300,0),5))</f>
        <v>Chlumec nad Cidlinou</v>
      </c>
      <c r="H47" s="84" t="str">
        <f>IF(ISBLANK($A47),"",INDEX(kluci!$A$1:$F$300,MATCH($A47,kluci!$A$1:$A$300,0),6))</f>
        <v>HK</v>
      </c>
      <c r="I47" s="69"/>
      <c r="J47" s="70"/>
      <c r="K47" s="71"/>
      <c r="L47" s="70"/>
      <c r="M47" s="72"/>
      <c r="N47" s="73"/>
      <c r="O47" s="74"/>
      <c r="P47" s="27">
        <f t="shared" si="1"/>
        <v>0</v>
      </c>
    </row>
    <row r="48" spans="1:16" ht="15.6" hidden="1" x14ac:dyDescent="0.3">
      <c r="A48" s="33">
        <v>75338</v>
      </c>
      <c r="B48" s="65"/>
      <c r="C48" s="20"/>
      <c r="D48" s="82" t="str">
        <f>IF(ISBLANK($A48),"",INDEX(kluci!$A$1:$F$300,MATCH($A48,kluci!$A$1:$A$300,0),2))</f>
        <v>Krista Pavel</v>
      </c>
      <c r="E48" s="83">
        <f>IF(ISBLANK($A48),"",INDEX(kluci!$A$1:$F$300,MATCH($A48,kluci!$A$1:$A$300,0),3))</f>
        <v>2012</v>
      </c>
      <c r="F48" s="83" t="str">
        <f>IF(ISBLANK($A48),"",INDEX(kluci!$A$1:$F$300,MATCH($A48,kluci!$A$1:$A$300,0),4))</f>
        <v>U11</v>
      </c>
      <c r="G48" s="82" t="str">
        <f>IF(ISBLANK($A48),"",INDEX(kluci!$A$1:$F$300,MATCH($A48,kluci!$A$1:$A$300,0),5))</f>
        <v xml:space="preserve">Josefov Sokol </v>
      </c>
      <c r="H48" s="84" t="str">
        <f>IF(ISBLANK($A48),"",INDEX(kluci!$A$1:$F$300,MATCH($A48,kluci!$A$1:$A$300,0),6))</f>
        <v>HK</v>
      </c>
      <c r="I48" s="69"/>
      <c r="J48" s="70"/>
      <c r="K48" s="71"/>
      <c r="L48" s="70"/>
      <c r="M48" s="72"/>
      <c r="N48" s="73"/>
      <c r="O48" s="74"/>
      <c r="P48" s="27">
        <f t="shared" si="1"/>
        <v>0</v>
      </c>
    </row>
    <row r="49" spans="1:16" ht="15.6" hidden="1" x14ac:dyDescent="0.3">
      <c r="A49" s="33">
        <v>78197</v>
      </c>
      <c r="B49" s="65"/>
      <c r="C49" s="20"/>
      <c r="D49" s="82" t="str">
        <f>IF(ISBLANK($A49),"",INDEX(kluci!$A$1:$F$300,MATCH($A49,kluci!$A$1:$A$300,0),2))</f>
        <v>Kavalír Adam</v>
      </c>
      <c r="E49" s="83">
        <f>IF(ISBLANK($A49),"",INDEX(kluci!$A$1:$F$300,MATCH($A49,kluci!$A$1:$A$300,0),3))</f>
        <v>2011</v>
      </c>
      <c r="F49" s="83" t="str">
        <f>IF(ISBLANK($A49),"",INDEX(kluci!$A$1:$F$300,MATCH($A49,kluci!$A$1:$A$300,0),4))</f>
        <v>U11</v>
      </c>
      <c r="G49" s="82" t="str">
        <f>IF(ISBLANK($A49),"",INDEX(kluci!$A$1:$F$300,MATCH($A49,kluci!$A$1:$A$300,0),5))</f>
        <v>Chlumec nad Cidlinou</v>
      </c>
      <c r="H49" s="84" t="str">
        <f>IF(ISBLANK($A49),"",INDEX(kluci!$A$1:$F$300,MATCH($A49,kluci!$A$1:$A$300,0),6))</f>
        <v>HK</v>
      </c>
      <c r="I49" s="69"/>
      <c r="J49" s="70"/>
      <c r="K49" s="71"/>
      <c r="L49" s="70"/>
      <c r="M49" s="72"/>
      <c r="N49" s="73"/>
      <c r="O49" s="74"/>
      <c r="P49" s="27">
        <f t="shared" si="1"/>
        <v>0</v>
      </c>
    </row>
    <row r="51" spans="1:16" x14ac:dyDescent="0.3">
      <c r="C51" s="59"/>
    </row>
    <row r="52" spans="1:16" x14ac:dyDescent="0.3">
      <c r="C52" s="59"/>
    </row>
    <row r="53" spans="1:16" x14ac:dyDescent="0.3">
      <c r="C53" s="59"/>
    </row>
    <row r="54" spans="1:16" x14ac:dyDescent="0.3">
      <c r="C54" s="59"/>
    </row>
    <row r="55" spans="1:16" x14ac:dyDescent="0.3">
      <c r="C55" s="59"/>
    </row>
    <row r="56" spans="1:16" x14ac:dyDescent="0.3">
      <c r="C56" s="59"/>
    </row>
    <row r="57" spans="1:16" x14ac:dyDescent="0.3">
      <c r="C57" s="59"/>
    </row>
    <row r="58" spans="1:16" ht="15.6" x14ac:dyDescent="0.3">
      <c r="C58" s="49"/>
    </row>
    <row r="59" spans="1:16" ht="15.6" x14ac:dyDescent="0.3">
      <c r="C59" s="49"/>
    </row>
    <row r="60" spans="1:16" ht="15.6" x14ac:dyDescent="0.3">
      <c r="C60" s="49"/>
    </row>
    <row r="61" spans="1:16" ht="15.6" x14ac:dyDescent="0.3">
      <c r="C61" s="49"/>
    </row>
    <row r="62" spans="1:16" ht="15.6" x14ac:dyDescent="0.3">
      <c r="C62" s="49"/>
    </row>
    <row r="63" spans="1:16" ht="15.6" x14ac:dyDescent="0.3">
      <c r="C63" s="49"/>
    </row>
    <row r="64" spans="1:16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ht="15.6" x14ac:dyDescent="0.3">
      <c r="C70" s="49"/>
    </row>
    <row r="71" spans="3:3" ht="15.6" x14ac:dyDescent="0.3">
      <c r="C71" s="49"/>
    </row>
    <row r="72" spans="3:3" ht="15.6" x14ac:dyDescent="0.3">
      <c r="C72" s="49"/>
    </row>
    <row r="73" spans="3:3" ht="15.6" x14ac:dyDescent="0.3">
      <c r="C73" s="49"/>
    </row>
    <row r="74" spans="3:3" ht="15.6" x14ac:dyDescent="0.3">
      <c r="C74" s="49"/>
    </row>
    <row r="75" spans="3:3" ht="15.6" x14ac:dyDescent="0.3">
      <c r="C75" s="49"/>
    </row>
    <row r="76" spans="3:3" ht="15.6" x14ac:dyDescent="0.3">
      <c r="C76" s="49"/>
    </row>
    <row r="77" spans="3:3" ht="15.6" x14ac:dyDescent="0.3">
      <c r="C77" s="49"/>
    </row>
    <row r="78" spans="3:3" ht="15.6" x14ac:dyDescent="0.3">
      <c r="C78" s="49"/>
    </row>
    <row r="79" spans="3:3" ht="15.6" x14ac:dyDescent="0.3">
      <c r="C79" s="49"/>
    </row>
    <row r="80" spans="3:3" x14ac:dyDescent="0.3">
      <c r="C80" s="76"/>
    </row>
    <row r="81" spans="3:3" x14ac:dyDescent="0.3">
      <c r="C81" s="76"/>
    </row>
    <row r="82" spans="3:3" x14ac:dyDescent="0.3">
      <c r="C82" s="76"/>
    </row>
  </sheetData>
  <sheetProtection autoFilter="0"/>
  <autoFilter ref="B3:H4"/>
  <sortState ref="A5:P45">
    <sortCondition descending="1" ref="P5:P45"/>
    <sortCondition descending="1" ref="O5:O45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U11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2022-04-10T18:41:09Z</dcterms:modified>
</cp:coreProperties>
</file>